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Младший обслуживающий персонал" sheetId="1" r:id="rId1"/>
  </sheets>
  <externalReferences>
    <externalReference r:id="rId4"/>
  </externalReferences>
  <definedNames>
    <definedName name="_xlnm.Print_Titles" localSheetId="0">'Младший обслуживающий персонал'!$9:$11</definedName>
  </definedNames>
  <calcPr fullCalcOnLoad="1"/>
</workbook>
</file>

<file path=xl/sharedStrings.xml><?xml version="1.0" encoding="utf-8"?>
<sst xmlns="http://schemas.openxmlformats.org/spreadsheetml/2006/main" count="145" uniqueCount="94">
  <si>
    <t xml:space="preserve">ТАРИФИКАЦИОННЫЙ СПИСОК  на " 1"января 2014 г </t>
  </si>
  <si>
    <t xml:space="preserve">"Муниципальное автономное  дошкольное образовательное учреждение
города Ростова-на-Дону Центр развития  ребенка –детский сад первой категории № 123 «Феникс» 
</t>
  </si>
  <si>
    <t>№</t>
  </si>
  <si>
    <t>ФИО</t>
  </si>
  <si>
    <t>Должности по штатному расписанию</t>
  </si>
  <si>
    <t>Базовый оклад</t>
  </si>
  <si>
    <t>Повышающий коэффициент  за квалификацию</t>
  </si>
  <si>
    <t>Персональный коэффициент</t>
  </si>
  <si>
    <t>Оклад с повышением</t>
  </si>
  <si>
    <t>Количество ставок</t>
  </si>
  <si>
    <t>Заработная плата по нагрузке</t>
  </si>
  <si>
    <t>Заработная плата по нагрузке базовый</t>
  </si>
  <si>
    <t>Компенсационные выплаты</t>
  </si>
  <si>
    <t>Выплаты стимулирующего характера</t>
  </si>
  <si>
    <t>Доплата  до сохранения з/пл</t>
  </si>
  <si>
    <t>Доаплата минимальной заработной платы</t>
  </si>
  <si>
    <t>Итоговая заработная плата  в месяц</t>
  </si>
  <si>
    <t>категория</t>
  </si>
  <si>
    <t>%</t>
  </si>
  <si>
    <t>сумма</t>
  </si>
  <si>
    <t>за работу с отклонениями от нормальных условий (вредность, ночные)</t>
  </si>
  <si>
    <t xml:space="preserve">за работу в особых условиях </t>
  </si>
  <si>
    <t xml:space="preserve">за работу, не входящую в круг основных  должностных обязанностей (15%) </t>
  </si>
  <si>
    <t xml:space="preserve">за осуществление дополнительной работы, не входящей а круг основных  должностных обязанностей  </t>
  </si>
  <si>
    <t>Итого компенсационных выплат</t>
  </si>
  <si>
    <t>Аттестация</t>
  </si>
  <si>
    <t>специлизация</t>
  </si>
  <si>
    <t>за степень, звание,  знак</t>
  </si>
  <si>
    <t>количество отработанных лет</t>
  </si>
  <si>
    <t>за выслуга лет</t>
  </si>
  <si>
    <t xml:space="preserve">другие выплаты </t>
  </si>
  <si>
    <t>сумма руб.</t>
  </si>
  <si>
    <t>сумма       руб.</t>
  </si>
  <si>
    <t>Рыбакова Л.В.</t>
  </si>
  <si>
    <t>заведующая</t>
  </si>
  <si>
    <t>в</t>
  </si>
  <si>
    <t>Муравьева А.В.</t>
  </si>
  <si>
    <t>Зам. Заведующ.</t>
  </si>
  <si>
    <t>Цинкаленко Ю.А.</t>
  </si>
  <si>
    <t>Иванова М.С.</t>
  </si>
  <si>
    <t>Гл.бухгалтер</t>
  </si>
  <si>
    <t>Доценко К.А.</t>
  </si>
  <si>
    <t>бухгалтер</t>
  </si>
  <si>
    <t>Кузнецова Н.В.</t>
  </si>
  <si>
    <t>Делопроизводитель</t>
  </si>
  <si>
    <t>Загорулько О.В.</t>
  </si>
  <si>
    <t>заведующий хозяйством</t>
  </si>
  <si>
    <t>Гаркуша Т.В.</t>
  </si>
  <si>
    <t>Борисова Г.Т.</t>
  </si>
  <si>
    <t>Кастелянша</t>
  </si>
  <si>
    <t>Сергиюк Т.Н.</t>
  </si>
  <si>
    <t>повар</t>
  </si>
  <si>
    <t>Емельянова З.А.</t>
  </si>
  <si>
    <t>Шулейко Н.А.</t>
  </si>
  <si>
    <t>Измайловская Т.С.</t>
  </si>
  <si>
    <t>Даниленко Г.И.</t>
  </si>
  <si>
    <t>Базалей Ю.А.</t>
  </si>
  <si>
    <t>младший воспитатель</t>
  </si>
  <si>
    <t>Есауленко О.А.</t>
  </si>
  <si>
    <t>мл.восп.ГКП</t>
  </si>
  <si>
    <t>Возных В.Я.</t>
  </si>
  <si>
    <t>Бешкова Л.Д.</t>
  </si>
  <si>
    <t>Диденко О.В.</t>
  </si>
  <si>
    <t>Чурилова О.А.</t>
  </si>
  <si>
    <t>Померова М.Н.</t>
  </si>
  <si>
    <t>Титовская А.О.</t>
  </si>
  <si>
    <t>вакансия 17</t>
  </si>
  <si>
    <t>Абушаева Л.А.</t>
  </si>
  <si>
    <t>Юшина В.А.</t>
  </si>
  <si>
    <t>Соколова О.А.</t>
  </si>
  <si>
    <t>Храпова Д.М.</t>
  </si>
  <si>
    <t>Лофиченко С.Ю.</t>
  </si>
  <si>
    <t>рабочий по комплексному обслуживанию и ремонту здания</t>
  </si>
  <si>
    <t>Васюхневич И.В.</t>
  </si>
  <si>
    <t>Вакансия</t>
  </si>
  <si>
    <t>подсобный рабочий</t>
  </si>
  <si>
    <t>Рояко Е.А.</t>
  </si>
  <si>
    <t>Оператор котельной</t>
  </si>
  <si>
    <t>Горшков В.В.</t>
  </si>
  <si>
    <t>Нестеренко И.С.</t>
  </si>
  <si>
    <t>Сторож</t>
  </si>
  <si>
    <t>Еремченко В.С.</t>
  </si>
  <si>
    <t>Ярош Г.Д.</t>
  </si>
  <si>
    <t>Шпак</t>
  </si>
  <si>
    <t>Билибин</t>
  </si>
  <si>
    <t>Дворник</t>
  </si>
  <si>
    <t>вакансия</t>
  </si>
  <si>
    <t>дворник</t>
  </si>
  <si>
    <t>Голотова</t>
  </si>
  <si>
    <t>Маш. По стир.белья</t>
  </si>
  <si>
    <t>"УТВЕРЖДАЮ"</t>
  </si>
  <si>
    <t>Заведующая МАДОУ ЦРР № 123 "Феникс"</t>
  </si>
  <si>
    <t>Представительный орган работников</t>
  </si>
  <si>
    <t>Абрамян Е.М.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</si>
</sst>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0" fillId="0" borderId="1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2" fontId="21" fillId="0" borderId="12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4" fillId="0" borderId="17" xfId="0" applyNumberFormat="1" applyFont="1" applyFill="1" applyBorder="1" applyAlignment="1">
      <alignment/>
    </xf>
    <xf numFmtId="2" fontId="24" fillId="0" borderId="18" xfId="0" applyNumberFormat="1" applyFont="1" applyFill="1" applyBorder="1" applyAlignment="1">
      <alignment/>
    </xf>
    <xf numFmtId="164" fontId="24" fillId="0" borderId="17" xfId="0" applyNumberFormat="1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2" fontId="21" fillId="0" borderId="17" xfId="0" applyNumberFormat="1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2" fontId="21" fillId="0" borderId="19" xfId="0" applyNumberFormat="1" applyFont="1" applyFill="1" applyBorder="1" applyAlignment="1">
      <alignment/>
    </xf>
    <xf numFmtId="2" fontId="21" fillId="0" borderId="20" xfId="0" applyNumberFormat="1" applyFont="1" applyFill="1" applyBorder="1" applyAlignment="1">
      <alignment/>
    </xf>
    <xf numFmtId="164" fontId="23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0" fontId="24" fillId="0" borderId="18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2" fontId="24" fillId="0" borderId="15" xfId="0" applyNumberFormat="1" applyFont="1" applyFill="1" applyBorder="1" applyAlignment="1">
      <alignment/>
    </xf>
    <xf numFmtId="2" fontId="21" fillId="0" borderId="24" xfId="0" applyNumberFormat="1" applyFont="1" applyFill="1" applyBorder="1" applyAlignment="1">
      <alignment/>
    </xf>
    <xf numFmtId="2" fontId="21" fillId="0" borderId="15" xfId="0" applyNumberFormat="1" applyFont="1" applyFill="1" applyBorder="1" applyAlignment="1">
      <alignment/>
    </xf>
    <xf numFmtId="0" fontId="21" fillId="0" borderId="17" xfId="0" applyFont="1" applyFill="1" applyBorder="1" applyAlignment="1">
      <alignment wrapText="1"/>
    </xf>
    <xf numFmtId="2" fontId="2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25" xfId="0" applyFont="1" applyFill="1" applyBorder="1" applyAlignment="1">
      <alignment/>
    </xf>
    <xf numFmtId="0" fontId="21" fillId="0" borderId="24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wrapText="1"/>
    </xf>
    <xf numFmtId="0" fontId="21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/>
    </xf>
    <xf numFmtId="164" fontId="24" fillId="0" borderId="24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0" fillId="0" borderId="26" xfId="0" applyFont="1" applyFill="1" applyBorder="1" applyAlignment="1">
      <alignment/>
    </xf>
    <xf numFmtId="0" fontId="21" fillId="0" borderId="18" xfId="0" applyFont="1" applyFill="1" applyBorder="1" applyAlignment="1">
      <alignment vertical="center"/>
    </xf>
    <xf numFmtId="0" fontId="21" fillId="0" borderId="18" xfId="0" applyFont="1" applyFill="1" applyBorder="1" applyAlignment="1">
      <alignment wrapText="1"/>
    </xf>
    <xf numFmtId="0" fontId="24" fillId="0" borderId="18" xfId="0" applyFont="1" applyFill="1" applyBorder="1" applyAlignment="1">
      <alignment horizontal="center"/>
    </xf>
    <xf numFmtId="164" fontId="24" fillId="0" borderId="18" xfId="0" applyNumberFormat="1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5" xfId="0" applyFont="1" applyFill="1" applyBorder="1" applyAlignment="1">
      <alignment vertical="center"/>
    </xf>
    <xf numFmtId="164" fontId="24" fillId="0" borderId="15" xfId="0" applyNumberFormat="1" applyFont="1" applyFill="1" applyBorder="1" applyAlignment="1">
      <alignment/>
    </xf>
    <xf numFmtId="0" fontId="21" fillId="0" borderId="17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/>
    </xf>
    <xf numFmtId="0" fontId="21" fillId="0" borderId="24" xfId="0" applyFont="1" applyFill="1" applyBorder="1" applyAlignment="1">
      <alignment vertical="center"/>
    </xf>
    <xf numFmtId="0" fontId="20" fillId="0" borderId="27" xfId="0" applyFont="1" applyFill="1" applyBorder="1" applyAlignment="1">
      <alignment/>
    </xf>
    <xf numFmtId="0" fontId="21" fillId="0" borderId="23" xfId="0" applyFont="1" applyFill="1" applyBorder="1" applyAlignment="1">
      <alignment vertical="center"/>
    </xf>
    <xf numFmtId="0" fontId="21" fillId="0" borderId="23" xfId="0" applyFont="1" applyFill="1" applyBorder="1" applyAlignment="1">
      <alignment wrapText="1"/>
    </xf>
    <xf numFmtId="0" fontId="24" fillId="0" borderId="23" xfId="0" applyFont="1" applyFill="1" applyBorder="1" applyAlignment="1">
      <alignment horizontal="center"/>
    </xf>
    <xf numFmtId="164" fontId="24" fillId="0" borderId="23" xfId="0" applyNumberFormat="1" applyFont="1" applyFill="1" applyBorder="1" applyAlignment="1">
      <alignment/>
    </xf>
    <xf numFmtId="0" fontId="21" fillId="0" borderId="23" xfId="0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4" fillId="0" borderId="23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2" fontId="23" fillId="0" borderId="0" xfId="0" applyNumberFormat="1" applyFont="1" applyFill="1" applyAlignment="1">
      <alignment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164" fontId="28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2" fontId="27" fillId="0" borderId="10" xfId="0" applyNumberFormat="1" applyFont="1" applyFill="1" applyBorder="1" applyAlignment="1">
      <alignment/>
    </xf>
    <xf numFmtId="2" fontId="28" fillId="0" borderId="17" xfId="0" applyNumberFormat="1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0" fillId="0" borderId="28" xfId="0" applyFont="1" applyFill="1" applyBorder="1" applyAlignment="1">
      <alignment/>
    </xf>
    <xf numFmtId="0" fontId="21" fillId="0" borderId="16" xfId="0" applyFont="1" applyFill="1" applyBorder="1" applyAlignment="1">
      <alignment vertical="center"/>
    </xf>
    <xf numFmtId="0" fontId="20" fillId="0" borderId="29" xfId="0" applyFont="1" applyFill="1" applyBorder="1" applyAlignment="1">
      <alignment/>
    </xf>
    <xf numFmtId="0" fontId="21" fillId="0" borderId="21" xfId="0" applyFont="1" applyFill="1" applyBorder="1" applyAlignment="1">
      <alignment vertical="center"/>
    </xf>
    <xf numFmtId="0" fontId="20" fillId="0" borderId="30" xfId="0" applyFont="1" applyFill="1" applyBorder="1" applyAlignment="1">
      <alignment/>
    </xf>
    <xf numFmtId="0" fontId="21" fillId="0" borderId="22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center"/>
    </xf>
    <xf numFmtId="164" fontId="21" fillId="0" borderId="15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21" fillId="0" borderId="25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/>
    </xf>
    <xf numFmtId="0" fontId="24" fillId="0" borderId="24" xfId="0" applyFont="1" applyFill="1" applyBorder="1" applyAlignment="1">
      <alignment/>
    </xf>
    <xf numFmtId="2" fontId="24" fillId="0" borderId="24" xfId="0" applyNumberFormat="1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indent="1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wrapText="1"/>
    </xf>
    <xf numFmtId="0" fontId="28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/>
    </xf>
    <xf numFmtId="164" fontId="28" fillId="0" borderId="24" xfId="0" applyNumberFormat="1" applyFont="1" applyFill="1" applyBorder="1" applyAlignment="1">
      <alignment/>
    </xf>
    <xf numFmtId="0" fontId="27" fillId="0" borderId="24" xfId="0" applyFont="1" applyFill="1" applyBorder="1" applyAlignment="1">
      <alignment/>
    </xf>
    <xf numFmtId="2" fontId="27" fillId="0" borderId="24" xfId="0" applyNumberFormat="1" applyFont="1" applyFill="1" applyBorder="1" applyAlignment="1">
      <alignment/>
    </xf>
    <xf numFmtId="2" fontId="28" fillId="0" borderId="24" xfId="0" applyNumberFormat="1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32" fillId="0" borderId="34" xfId="0" applyFont="1" applyFill="1" applyBorder="1" applyAlignment="1">
      <alignment/>
    </xf>
    <xf numFmtId="2" fontId="32" fillId="0" borderId="34" xfId="0" applyNumberFormat="1" applyFont="1" applyFill="1" applyBorder="1" applyAlignment="1">
      <alignment/>
    </xf>
    <xf numFmtId="164" fontId="32" fillId="0" borderId="34" xfId="0" applyNumberFormat="1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1" fillId="0" borderId="3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6.2013%20&#1075;.(&#1085;&#1077;&#1087;&#1088;&#1072;&#1074;&#1080;&#1083;&#1100;&#1085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дагогический соста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80"/>
  <sheetViews>
    <sheetView tabSelected="1" zoomScale="75" zoomScaleNormal="75" zoomScalePageLayoutView="0" workbookViewId="0" topLeftCell="A1">
      <selection activeCell="P4" sqref="P4"/>
    </sheetView>
  </sheetViews>
  <sheetFormatPr defaultColWidth="9.00390625" defaultRowHeight="12.75"/>
  <cols>
    <col min="1" max="1" width="2.8515625" style="9" customWidth="1"/>
    <col min="2" max="2" width="15.8515625" style="9" customWidth="1"/>
    <col min="3" max="3" width="14.57421875" style="9" customWidth="1"/>
    <col min="4" max="4" width="8.421875" style="9" customWidth="1"/>
    <col min="5" max="5" width="5.28125" style="9" customWidth="1"/>
    <col min="6" max="6" width="4.421875" style="9" customWidth="1"/>
    <col min="7" max="7" width="7.7109375" style="9" customWidth="1"/>
    <col min="8" max="8" width="7.00390625" style="9" hidden="1" customWidth="1"/>
    <col min="9" max="9" width="8.7109375" style="9" hidden="1" customWidth="1"/>
    <col min="10" max="10" width="13.28125" style="9" customWidth="1"/>
    <col min="11" max="11" width="11.7109375" style="9" customWidth="1"/>
    <col min="12" max="12" width="12.28125" style="9" customWidth="1"/>
    <col min="13" max="13" width="9.140625" style="9" customWidth="1"/>
    <col min="14" max="14" width="8.00390625" style="9" customWidth="1"/>
    <col min="15" max="15" width="4.28125" style="9" customWidth="1"/>
    <col min="16" max="16" width="8.00390625" style="9" customWidth="1"/>
    <col min="17" max="17" width="5.421875" style="9" customWidth="1"/>
    <col min="18" max="18" width="7.28125" style="9" customWidth="1"/>
    <col min="19" max="19" width="11.140625" style="9" customWidth="1"/>
    <col min="20" max="20" width="12.28125" style="9" customWidth="1"/>
    <col min="21" max="21" width="4.421875" style="9" hidden="1" customWidth="1"/>
    <col min="22" max="22" width="10.57421875" style="9" hidden="1" customWidth="1"/>
    <col min="23" max="23" width="9.421875" style="9" customWidth="1"/>
    <col min="24" max="24" width="6.28125" style="9" customWidth="1"/>
    <col min="25" max="25" width="8.00390625" style="9" customWidth="1"/>
    <col min="26" max="29" width="9.00390625" style="9" hidden="1" customWidth="1"/>
    <col min="30" max="30" width="8.57421875" style="9" customWidth="1"/>
    <col min="31" max="31" width="9.00390625" style="9" customWidth="1"/>
    <col min="32" max="32" width="9.28125" style="9" customWidth="1"/>
    <col min="33" max="33" width="7.28125" style="9" customWidth="1"/>
    <col min="34" max="34" width="8.140625" style="9" customWidth="1"/>
    <col min="35" max="38" width="9.00390625" style="9" hidden="1" customWidth="1"/>
    <col min="39" max="39" width="3.8515625" style="9" hidden="1" customWidth="1"/>
    <col min="40" max="40" width="9.00390625" style="9" customWidth="1"/>
    <col min="41" max="41" width="10.8515625" style="9" customWidth="1"/>
    <col min="42" max="42" width="9.00390625" style="9" customWidth="1"/>
    <col min="43" max="43" width="11.00390625" style="9" customWidth="1"/>
    <col min="44" max="16384" width="9.00390625" style="9" customWidth="1"/>
  </cols>
  <sheetData>
    <row r="2" spans="2:14" ht="12.75">
      <c r="B2" s="148"/>
      <c r="C2" s="148" t="s">
        <v>90</v>
      </c>
      <c r="D2" s="148"/>
      <c r="E2" s="149"/>
      <c r="F2" s="148"/>
      <c r="G2" s="148"/>
      <c r="H2" s="148"/>
      <c r="I2" s="148"/>
      <c r="J2" s="148"/>
      <c r="K2" s="148" t="s">
        <v>92</v>
      </c>
      <c r="L2" s="148"/>
      <c r="M2" s="148"/>
      <c r="N2" s="148"/>
    </row>
    <row r="3" spans="2:14" ht="12.75">
      <c r="B3" s="148" t="s">
        <v>91</v>
      </c>
      <c r="C3" s="148"/>
      <c r="D3" s="148"/>
      <c r="E3" s="149"/>
      <c r="F3" s="148"/>
      <c r="G3" s="148"/>
      <c r="H3" s="148" t="s">
        <v>92</v>
      </c>
      <c r="I3" s="148"/>
      <c r="J3" s="148"/>
      <c r="K3" s="148"/>
      <c r="L3" s="148"/>
      <c r="M3" s="148"/>
      <c r="N3" s="148"/>
    </row>
    <row r="4" spans="2:14" ht="12.75">
      <c r="B4" s="148"/>
      <c r="C4" s="148"/>
      <c r="D4" s="148"/>
      <c r="E4" s="149"/>
      <c r="F4" s="148"/>
      <c r="G4" s="148"/>
      <c r="H4" s="148"/>
      <c r="I4" s="148"/>
      <c r="J4" s="148"/>
      <c r="K4" s="148"/>
      <c r="L4" s="148"/>
      <c r="M4" s="148" t="s">
        <v>93</v>
      </c>
      <c r="N4" s="148"/>
    </row>
    <row r="5" spans="2:11" ht="12.75">
      <c r="B5" s="148"/>
      <c r="C5" s="148"/>
      <c r="D5" s="148" t="s">
        <v>33</v>
      </c>
      <c r="E5" s="149"/>
      <c r="F5" s="148"/>
      <c r="G5" s="148"/>
      <c r="H5" s="148"/>
      <c r="I5" s="148"/>
      <c r="J5" s="148"/>
      <c r="K5" s="148"/>
    </row>
    <row r="6" spans="1:42" ht="12.75">
      <c r="A6" s="1"/>
      <c r="B6" s="2"/>
      <c r="C6" s="3"/>
      <c r="D6" s="4"/>
      <c r="E6" s="4"/>
      <c r="F6" s="4"/>
      <c r="G6" s="5"/>
      <c r="H6" s="5"/>
      <c r="I6" s="5"/>
      <c r="J6" s="5"/>
      <c r="K6" s="6"/>
      <c r="L6" s="7"/>
      <c r="M6" s="5"/>
      <c r="N6" s="5"/>
      <c r="O6" s="6"/>
      <c r="P6" s="6"/>
      <c r="Q6" s="6"/>
      <c r="R6" s="6"/>
      <c r="S6" s="6"/>
      <c r="T6" s="5"/>
      <c r="U6" s="6"/>
      <c r="V6" s="6"/>
      <c r="W6" s="5"/>
      <c r="X6" s="6"/>
      <c r="Y6" s="5"/>
      <c r="Z6" s="6"/>
      <c r="AA6" s="6"/>
      <c r="AB6" s="6"/>
      <c r="AC6" s="6"/>
      <c r="AD6" s="6"/>
      <c r="AE6" s="6"/>
      <c r="AF6" s="5"/>
      <c r="AG6" s="6"/>
      <c r="AH6" s="6"/>
      <c r="AI6" s="6"/>
      <c r="AJ6" s="6"/>
      <c r="AK6" s="6"/>
      <c r="AL6" s="6"/>
      <c r="AM6" s="6"/>
      <c r="AN6" s="6"/>
      <c r="AO6" s="7"/>
      <c r="AP6" s="8"/>
    </row>
    <row r="7" spans="1:43" ht="25.5" customHeight="1">
      <c r="A7" s="10"/>
      <c r="B7" s="11"/>
      <c r="C7" s="11"/>
      <c r="D7" s="12" t="s">
        <v>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0"/>
      <c r="AQ7" s="14"/>
    </row>
    <row r="8" spans="1:43" ht="36" customHeight="1">
      <c r="A8" s="10"/>
      <c r="B8" s="150" t="s">
        <v>1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"/>
      <c r="AP8" s="10"/>
      <c r="AQ8" s="14"/>
    </row>
    <row r="9" spans="1:43" ht="57" customHeight="1">
      <c r="A9" s="16" t="s">
        <v>2</v>
      </c>
      <c r="B9" s="17" t="s">
        <v>3</v>
      </c>
      <c r="C9" s="17" t="s">
        <v>4</v>
      </c>
      <c r="D9" s="18" t="s">
        <v>5</v>
      </c>
      <c r="E9" s="19" t="s">
        <v>6</v>
      </c>
      <c r="F9" s="19"/>
      <c r="G9" s="19"/>
      <c r="H9" s="20" t="s">
        <v>7</v>
      </c>
      <c r="I9" s="21"/>
      <c r="J9" s="18" t="s">
        <v>8</v>
      </c>
      <c r="K9" s="17" t="s">
        <v>9</v>
      </c>
      <c r="L9" s="18" t="s">
        <v>10</v>
      </c>
      <c r="M9" s="18" t="s">
        <v>11</v>
      </c>
      <c r="N9" s="18"/>
      <c r="O9" s="17" t="s">
        <v>12</v>
      </c>
      <c r="P9" s="17"/>
      <c r="Q9" s="17"/>
      <c r="R9" s="17"/>
      <c r="S9" s="17"/>
      <c r="T9" s="17"/>
      <c r="U9" s="17"/>
      <c r="V9" s="17"/>
      <c r="W9" s="17"/>
      <c r="X9" s="17" t="s">
        <v>13</v>
      </c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8" t="s">
        <v>14</v>
      </c>
      <c r="AN9" s="18" t="s">
        <v>15</v>
      </c>
      <c r="AO9" s="17" t="s">
        <v>16</v>
      </c>
      <c r="AP9" s="22"/>
      <c r="AQ9" s="14"/>
    </row>
    <row r="10" spans="1:43" ht="85.5" customHeight="1">
      <c r="A10" s="16"/>
      <c r="B10" s="17"/>
      <c r="C10" s="17"/>
      <c r="D10" s="18"/>
      <c r="E10" s="17" t="s">
        <v>17</v>
      </c>
      <c r="F10" s="17" t="s">
        <v>18</v>
      </c>
      <c r="G10" s="17" t="s">
        <v>19</v>
      </c>
      <c r="H10" s="23"/>
      <c r="I10" s="24"/>
      <c r="J10" s="18"/>
      <c r="K10" s="17"/>
      <c r="L10" s="18"/>
      <c r="M10" s="18"/>
      <c r="N10" s="18"/>
      <c r="O10" s="17" t="s">
        <v>20</v>
      </c>
      <c r="P10" s="17"/>
      <c r="Q10" s="17" t="s">
        <v>21</v>
      </c>
      <c r="R10" s="17"/>
      <c r="S10" s="17" t="s">
        <v>22</v>
      </c>
      <c r="T10" s="17"/>
      <c r="U10" s="17" t="s">
        <v>23</v>
      </c>
      <c r="V10" s="17"/>
      <c r="W10" s="25" t="s">
        <v>24</v>
      </c>
      <c r="X10" s="17" t="s">
        <v>25</v>
      </c>
      <c r="Y10" s="17"/>
      <c r="Z10" s="17" t="s">
        <v>26</v>
      </c>
      <c r="AA10" s="17"/>
      <c r="AB10" s="17" t="s">
        <v>27</v>
      </c>
      <c r="AC10" s="17"/>
      <c r="AD10" s="17" t="s">
        <v>28</v>
      </c>
      <c r="AE10" s="17" t="s">
        <v>29</v>
      </c>
      <c r="AF10" s="17"/>
      <c r="AG10" s="17" t="s">
        <v>30</v>
      </c>
      <c r="AH10" s="17"/>
      <c r="AI10" s="17"/>
      <c r="AJ10" s="17"/>
      <c r="AK10" s="17"/>
      <c r="AL10" s="17"/>
      <c r="AM10" s="18"/>
      <c r="AN10" s="18"/>
      <c r="AO10" s="17"/>
      <c r="AP10" s="26"/>
      <c r="AQ10" s="14"/>
    </row>
    <row r="11" spans="1:43" ht="28.5" customHeight="1" thickBot="1">
      <c r="A11" s="27"/>
      <c r="B11" s="28"/>
      <c r="C11" s="28"/>
      <c r="D11" s="29"/>
      <c r="E11" s="28"/>
      <c r="F11" s="28"/>
      <c r="G11" s="20"/>
      <c r="H11" s="30" t="s">
        <v>18</v>
      </c>
      <c r="I11" s="30" t="s">
        <v>31</v>
      </c>
      <c r="J11" s="31"/>
      <c r="K11" s="28"/>
      <c r="L11" s="29"/>
      <c r="M11" s="29"/>
      <c r="N11" s="29"/>
      <c r="O11" s="32" t="s">
        <v>18</v>
      </c>
      <c r="P11" s="32" t="s">
        <v>32</v>
      </c>
      <c r="Q11" s="32" t="s">
        <v>18</v>
      </c>
      <c r="R11" s="32" t="s">
        <v>32</v>
      </c>
      <c r="S11" s="32" t="s">
        <v>18</v>
      </c>
      <c r="T11" s="32" t="s">
        <v>32</v>
      </c>
      <c r="U11" s="32" t="s">
        <v>18</v>
      </c>
      <c r="V11" s="32" t="s">
        <v>32</v>
      </c>
      <c r="W11" s="32" t="s">
        <v>32</v>
      </c>
      <c r="X11" s="32" t="s">
        <v>18</v>
      </c>
      <c r="Y11" s="32" t="s">
        <v>32</v>
      </c>
      <c r="Z11" s="32" t="s">
        <v>18</v>
      </c>
      <c r="AA11" s="32" t="s">
        <v>32</v>
      </c>
      <c r="AB11" s="32" t="s">
        <v>18</v>
      </c>
      <c r="AC11" s="32" t="s">
        <v>32</v>
      </c>
      <c r="AD11" s="28"/>
      <c r="AE11" s="32" t="s">
        <v>18</v>
      </c>
      <c r="AF11" s="32" t="s">
        <v>32</v>
      </c>
      <c r="AG11" s="32" t="s">
        <v>18</v>
      </c>
      <c r="AH11" s="32" t="s">
        <v>32</v>
      </c>
      <c r="AI11" s="32" t="s">
        <v>18</v>
      </c>
      <c r="AJ11" s="32" t="s">
        <v>32</v>
      </c>
      <c r="AK11" s="32" t="s">
        <v>18</v>
      </c>
      <c r="AL11" s="32" t="s">
        <v>32</v>
      </c>
      <c r="AM11" s="29"/>
      <c r="AN11" s="29"/>
      <c r="AO11" s="28"/>
      <c r="AP11" s="26"/>
      <c r="AQ11" s="14"/>
    </row>
    <row r="12" spans="1:43" ht="16.5" customHeight="1" thickBot="1">
      <c r="A12" s="33">
        <v>1</v>
      </c>
      <c r="B12" s="34" t="s">
        <v>33</v>
      </c>
      <c r="C12" s="35" t="s">
        <v>34</v>
      </c>
      <c r="D12" s="36">
        <v>13065</v>
      </c>
      <c r="E12" s="36" t="s">
        <v>35</v>
      </c>
      <c r="F12" s="36">
        <v>30</v>
      </c>
      <c r="G12" s="37">
        <f>D12*F12%</f>
        <v>3919.5</v>
      </c>
      <c r="H12" s="38"/>
      <c r="I12" s="38"/>
      <c r="J12" s="39">
        <f>D12+G12</f>
        <v>16984.5</v>
      </c>
      <c r="K12" s="40">
        <v>1</v>
      </c>
      <c r="L12" s="41">
        <f>J12*K12</f>
        <v>16984.5</v>
      </c>
      <c r="M12" s="37">
        <f>D12*K12</f>
        <v>13065</v>
      </c>
      <c r="N12" s="37">
        <f>G12*K12</f>
        <v>3919.5</v>
      </c>
      <c r="O12" s="42"/>
      <c r="P12" s="42">
        <f>L12*O12%</f>
        <v>0</v>
      </c>
      <c r="Q12" s="43"/>
      <c r="R12" s="43">
        <f>L12*Q12%</f>
        <v>0</v>
      </c>
      <c r="S12" s="42">
        <v>35</v>
      </c>
      <c r="T12" s="37">
        <f>L12*S12%</f>
        <v>5944.575</v>
      </c>
      <c r="U12" s="42"/>
      <c r="V12" s="37"/>
      <c r="W12" s="44">
        <f>P12+R12+T12</f>
        <v>5944.575</v>
      </c>
      <c r="X12" s="42">
        <v>35</v>
      </c>
      <c r="Y12" s="42">
        <f>M12*X12%</f>
        <v>4572.75</v>
      </c>
      <c r="Z12" s="42"/>
      <c r="AA12" s="42"/>
      <c r="AB12" s="42"/>
      <c r="AC12" s="42"/>
      <c r="AD12" s="42">
        <v>16</v>
      </c>
      <c r="AE12" s="42">
        <v>30</v>
      </c>
      <c r="AF12" s="41">
        <f aca="true" t="shared" si="0" ref="AF12:AF17">L12*AE12%</f>
        <v>5095.349999999999</v>
      </c>
      <c r="AG12" s="42">
        <v>100</v>
      </c>
      <c r="AH12" s="42"/>
      <c r="AI12" s="42"/>
      <c r="AJ12" s="42"/>
      <c r="AK12" s="42"/>
      <c r="AL12" s="42"/>
      <c r="AM12" s="42"/>
      <c r="AN12" s="42"/>
      <c r="AO12" s="45">
        <f>L12+W12+Y12+AF12+AH12+AN12</f>
        <v>32597.175</v>
      </c>
      <c r="AP12" s="46"/>
      <c r="AQ12" s="14"/>
    </row>
    <row r="13" spans="1:43" ht="16.5" customHeight="1" thickBot="1">
      <c r="A13" s="47">
        <v>2</v>
      </c>
      <c r="B13" s="48" t="s">
        <v>36</v>
      </c>
      <c r="C13" s="49" t="s">
        <v>37</v>
      </c>
      <c r="D13" s="50">
        <v>11759</v>
      </c>
      <c r="E13" s="50"/>
      <c r="F13" s="50"/>
      <c r="G13" s="51">
        <f>D13*F13%</f>
        <v>0</v>
      </c>
      <c r="H13" s="38"/>
      <c r="I13" s="38"/>
      <c r="J13" s="39">
        <f aca="true" t="shared" si="1" ref="J13:J20">D13+G13</f>
        <v>11759</v>
      </c>
      <c r="K13" s="52">
        <v>0.5</v>
      </c>
      <c r="L13" s="41">
        <f>J13*K13</f>
        <v>5879.5</v>
      </c>
      <c r="M13" s="37">
        <f>D13*K13</f>
        <v>5879.5</v>
      </c>
      <c r="N13" s="51"/>
      <c r="O13" s="53"/>
      <c r="P13" s="53"/>
      <c r="Q13" s="54"/>
      <c r="R13" s="54"/>
      <c r="S13" s="53">
        <v>40</v>
      </c>
      <c r="T13" s="37">
        <f aca="true" t="shared" si="2" ref="T13:T21">L13*S13%</f>
        <v>2351.8</v>
      </c>
      <c r="U13" s="53"/>
      <c r="V13" s="53"/>
      <c r="W13" s="44">
        <f aca="true" t="shared" si="3" ref="W13:W21">P13+R13+T13</f>
        <v>2351.8</v>
      </c>
      <c r="X13" s="53">
        <v>35</v>
      </c>
      <c r="Y13" s="53">
        <f>M13*X13%</f>
        <v>2057.825</v>
      </c>
      <c r="Z13" s="53"/>
      <c r="AA13" s="53"/>
      <c r="AB13" s="53"/>
      <c r="AC13" s="53"/>
      <c r="AD13" s="53">
        <v>1</v>
      </c>
      <c r="AE13" s="53">
        <v>30</v>
      </c>
      <c r="AF13" s="55">
        <f t="shared" si="0"/>
        <v>1763.85</v>
      </c>
      <c r="AG13" s="53"/>
      <c r="AH13" s="42"/>
      <c r="AI13" s="53"/>
      <c r="AJ13" s="53"/>
      <c r="AK13" s="53"/>
      <c r="AL13" s="53"/>
      <c r="AM13" s="53"/>
      <c r="AN13" s="53"/>
      <c r="AO13" s="45">
        <f aca="true" t="shared" si="4" ref="AO13:AO65">L13+W13+Y13+AF13+AH13+AN13</f>
        <v>12052.975</v>
      </c>
      <c r="AP13" s="46"/>
      <c r="AQ13" s="14"/>
    </row>
    <row r="14" spans="1:43" ht="16.5" customHeight="1" thickBot="1">
      <c r="A14" s="47">
        <v>3</v>
      </c>
      <c r="B14" s="48" t="s">
        <v>38</v>
      </c>
      <c r="C14" s="49" t="s">
        <v>37</v>
      </c>
      <c r="D14" s="50">
        <v>11759</v>
      </c>
      <c r="E14" s="50" t="s">
        <v>35</v>
      </c>
      <c r="F14" s="50">
        <v>30</v>
      </c>
      <c r="G14" s="51"/>
      <c r="H14" s="38"/>
      <c r="I14" s="38"/>
      <c r="J14" s="39">
        <f t="shared" si="1"/>
        <v>11759</v>
      </c>
      <c r="K14" s="52">
        <v>0.5</v>
      </c>
      <c r="L14" s="41">
        <f>J14*K14</f>
        <v>5879.5</v>
      </c>
      <c r="M14" s="37">
        <f>D14*K14</f>
        <v>5879.5</v>
      </c>
      <c r="N14" s="51">
        <f>G14*K14</f>
        <v>0</v>
      </c>
      <c r="O14" s="53"/>
      <c r="P14" s="53"/>
      <c r="Q14" s="54"/>
      <c r="R14" s="55">
        <f>L14*Q14%</f>
        <v>0</v>
      </c>
      <c r="S14" s="53">
        <v>40</v>
      </c>
      <c r="T14" s="37">
        <f t="shared" si="2"/>
        <v>2351.8</v>
      </c>
      <c r="U14" s="53"/>
      <c r="V14" s="53"/>
      <c r="W14" s="44">
        <f t="shared" si="3"/>
        <v>2351.8</v>
      </c>
      <c r="X14" s="53">
        <v>35</v>
      </c>
      <c r="Y14" s="53">
        <f>M14*X14%</f>
        <v>2057.825</v>
      </c>
      <c r="Z14" s="53"/>
      <c r="AA14" s="53"/>
      <c r="AB14" s="53"/>
      <c r="AC14" s="53"/>
      <c r="AD14" s="53">
        <v>20</v>
      </c>
      <c r="AE14" s="53">
        <v>30</v>
      </c>
      <c r="AF14" s="55">
        <f t="shared" si="0"/>
        <v>1763.85</v>
      </c>
      <c r="AG14" s="53"/>
      <c r="AH14" s="42"/>
      <c r="AI14" s="53"/>
      <c r="AJ14" s="53"/>
      <c r="AK14" s="53"/>
      <c r="AL14" s="53"/>
      <c r="AM14" s="53"/>
      <c r="AN14" s="53"/>
      <c r="AO14" s="45">
        <f t="shared" si="4"/>
        <v>12052.975</v>
      </c>
      <c r="AP14" s="46"/>
      <c r="AQ14" s="14"/>
    </row>
    <row r="15" spans="1:43" ht="16.5" customHeight="1" thickBot="1">
      <c r="A15" s="47">
        <v>4</v>
      </c>
      <c r="B15" s="48" t="s">
        <v>39</v>
      </c>
      <c r="C15" s="49" t="s">
        <v>40</v>
      </c>
      <c r="D15" s="50">
        <v>11759</v>
      </c>
      <c r="E15" s="50"/>
      <c r="F15" s="50"/>
      <c r="G15" s="51"/>
      <c r="H15" s="38"/>
      <c r="I15" s="38"/>
      <c r="J15" s="39">
        <f t="shared" si="1"/>
        <v>11759</v>
      </c>
      <c r="K15" s="52">
        <v>1</v>
      </c>
      <c r="L15" s="41">
        <f>J15*K15</f>
        <v>11759</v>
      </c>
      <c r="M15" s="37">
        <f>D15*K15</f>
        <v>11759</v>
      </c>
      <c r="N15" s="51"/>
      <c r="O15" s="53"/>
      <c r="P15" s="53"/>
      <c r="Q15" s="53"/>
      <c r="R15" s="55">
        <f>L15*Q15%</f>
        <v>0</v>
      </c>
      <c r="S15" s="53">
        <v>50</v>
      </c>
      <c r="T15" s="37">
        <f t="shared" si="2"/>
        <v>5879.5</v>
      </c>
      <c r="U15" s="53"/>
      <c r="V15" s="53"/>
      <c r="W15" s="44">
        <f t="shared" si="3"/>
        <v>5879.5</v>
      </c>
      <c r="X15" s="53"/>
      <c r="Y15" s="53"/>
      <c r="Z15" s="53"/>
      <c r="AA15" s="53"/>
      <c r="AB15" s="53"/>
      <c r="AC15" s="53"/>
      <c r="AD15" s="53">
        <v>5</v>
      </c>
      <c r="AE15" s="53">
        <v>15</v>
      </c>
      <c r="AF15" s="55">
        <f t="shared" si="0"/>
        <v>1763.85</v>
      </c>
      <c r="AG15" s="53"/>
      <c r="AH15" s="42"/>
      <c r="AI15" s="53"/>
      <c r="AJ15" s="53"/>
      <c r="AK15" s="53"/>
      <c r="AL15" s="53"/>
      <c r="AM15" s="53"/>
      <c r="AN15" s="53"/>
      <c r="AO15" s="45">
        <f t="shared" si="4"/>
        <v>19402.35</v>
      </c>
      <c r="AP15" s="46"/>
      <c r="AQ15" s="14"/>
    </row>
    <row r="16" spans="1:43" ht="16.5" customHeight="1" thickBot="1">
      <c r="A16" s="47">
        <v>5</v>
      </c>
      <c r="B16" s="48" t="s">
        <v>41</v>
      </c>
      <c r="C16" s="49" t="s">
        <v>42</v>
      </c>
      <c r="D16" s="50">
        <v>5771</v>
      </c>
      <c r="E16" s="50"/>
      <c r="F16" s="50"/>
      <c r="G16" s="51"/>
      <c r="H16" s="38"/>
      <c r="I16" s="38"/>
      <c r="J16" s="39">
        <f t="shared" si="1"/>
        <v>5771</v>
      </c>
      <c r="K16" s="52">
        <v>1</v>
      </c>
      <c r="L16" s="41">
        <f>J16*K16</f>
        <v>5771</v>
      </c>
      <c r="M16" s="37">
        <f>D16*K16</f>
        <v>5771</v>
      </c>
      <c r="N16" s="51"/>
      <c r="O16" s="53"/>
      <c r="P16" s="53"/>
      <c r="Q16" s="53"/>
      <c r="R16" s="55">
        <f>L16*Q16%</f>
        <v>0</v>
      </c>
      <c r="S16" s="53">
        <v>50</v>
      </c>
      <c r="T16" s="37">
        <f t="shared" si="2"/>
        <v>2885.5</v>
      </c>
      <c r="U16" s="53"/>
      <c r="V16" s="53"/>
      <c r="W16" s="44">
        <f t="shared" si="3"/>
        <v>2885.5</v>
      </c>
      <c r="X16" s="53"/>
      <c r="Y16" s="53"/>
      <c r="Z16" s="53"/>
      <c r="AA16" s="53"/>
      <c r="AB16" s="53"/>
      <c r="AC16" s="53"/>
      <c r="AD16" s="53">
        <v>1</v>
      </c>
      <c r="AE16" s="53">
        <v>10</v>
      </c>
      <c r="AF16" s="55">
        <f t="shared" si="0"/>
        <v>577.1</v>
      </c>
      <c r="AG16" s="53"/>
      <c r="AH16" s="42"/>
      <c r="AI16" s="53"/>
      <c r="AJ16" s="53"/>
      <c r="AK16" s="53"/>
      <c r="AL16" s="53"/>
      <c r="AM16" s="53"/>
      <c r="AN16" s="51"/>
      <c r="AO16" s="45">
        <f t="shared" si="4"/>
        <v>9233.6</v>
      </c>
      <c r="AP16" s="46"/>
      <c r="AQ16" s="14"/>
    </row>
    <row r="17" spans="1:43" ht="16.5" customHeight="1" thickBot="1">
      <c r="A17" s="47">
        <v>6</v>
      </c>
      <c r="B17" s="48" t="s">
        <v>43</v>
      </c>
      <c r="C17" s="49" t="s">
        <v>44</v>
      </c>
      <c r="D17" s="50">
        <v>4538</v>
      </c>
      <c r="E17" s="50"/>
      <c r="F17" s="50"/>
      <c r="G17" s="51"/>
      <c r="H17" s="38"/>
      <c r="I17" s="38"/>
      <c r="J17" s="39">
        <f t="shared" si="1"/>
        <v>4538</v>
      </c>
      <c r="K17" s="52">
        <v>1</v>
      </c>
      <c r="L17" s="41">
        <f>J17*K17</f>
        <v>4538</v>
      </c>
      <c r="M17" s="37">
        <f>D17*K17</f>
        <v>4538</v>
      </c>
      <c r="N17" s="51"/>
      <c r="O17" s="53"/>
      <c r="P17" s="53"/>
      <c r="Q17" s="53"/>
      <c r="R17" s="55"/>
      <c r="S17" s="53">
        <v>15</v>
      </c>
      <c r="T17" s="37">
        <f t="shared" si="2"/>
        <v>680.6999999999999</v>
      </c>
      <c r="U17" s="53"/>
      <c r="V17" s="53"/>
      <c r="W17" s="44">
        <f t="shared" si="3"/>
        <v>680.6999999999999</v>
      </c>
      <c r="X17" s="53"/>
      <c r="Y17" s="53"/>
      <c r="Z17" s="53"/>
      <c r="AA17" s="53"/>
      <c r="AB17" s="53"/>
      <c r="AC17" s="53"/>
      <c r="AD17" s="53">
        <v>7</v>
      </c>
      <c r="AE17" s="53">
        <v>15</v>
      </c>
      <c r="AF17" s="55">
        <f t="shared" si="0"/>
        <v>680.6999999999999</v>
      </c>
      <c r="AG17" s="53"/>
      <c r="AH17" s="53"/>
      <c r="AI17" s="53"/>
      <c r="AJ17" s="53"/>
      <c r="AK17" s="53"/>
      <c r="AL17" s="53"/>
      <c r="AM17" s="53"/>
      <c r="AN17" s="51"/>
      <c r="AO17" s="45">
        <f t="shared" si="4"/>
        <v>5899.4</v>
      </c>
      <c r="AP17" s="46"/>
      <c r="AQ17" s="14"/>
    </row>
    <row r="18" spans="1:43" ht="24.75" thickBot="1">
      <c r="A18" s="47">
        <v>7</v>
      </c>
      <c r="B18" s="48" t="s">
        <v>45</v>
      </c>
      <c r="C18" s="56" t="s">
        <v>46</v>
      </c>
      <c r="D18" s="50">
        <v>5246</v>
      </c>
      <c r="E18" s="53"/>
      <c r="F18" s="53"/>
      <c r="G18" s="53"/>
      <c r="H18" s="57"/>
      <c r="I18" s="57"/>
      <c r="J18" s="39">
        <f t="shared" si="1"/>
        <v>5246</v>
      </c>
      <c r="K18" s="54">
        <v>1</v>
      </c>
      <c r="L18" s="41">
        <f>J18*K18</f>
        <v>5246</v>
      </c>
      <c r="M18" s="37">
        <f>D18*K18</f>
        <v>5246</v>
      </c>
      <c r="N18" s="51"/>
      <c r="O18" s="53"/>
      <c r="P18" s="53"/>
      <c r="Q18" s="53"/>
      <c r="R18" s="55">
        <f>L18*Q18%</f>
        <v>0</v>
      </c>
      <c r="S18" s="53">
        <v>55</v>
      </c>
      <c r="T18" s="37">
        <f t="shared" si="2"/>
        <v>2885.3</v>
      </c>
      <c r="U18" s="53"/>
      <c r="V18" s="53"/>
      <c r="W18" s="44">
        <f t="shared" si="3"/>
        <v>2885.3</v>
      </c>
      <c r="X18" s="53"/>
      <c r="Y18" s="53"/>
      <c r="Z18" s="53"/>
      <c r="AA18" s="53"/>
      <c r="AB18" s="53"/>
      <c r="AC18" s="53"/>
      <c r="AD18" s="53">
        <v>1</v>
      </c>
      <c r="AE18" s="53">
        <v>10</v>
      </c>
      <c r="AF18" s="55">
        <f>M18*AE18%</f>
        <v>524.6</v>
      </c>
      <c r="AG18" s="53"/>
      <c r="AH18" s="53"/>
      <c r="AI18" s="53"/>
      <c r="AJ18" s="53"/>
      <c r="AK18" s="53"/>
      <c r="AL18" s="53"/>
      <c r="AM18" s="53"/>
      <c r="AN18" s="51"/>
      <c r="AO18" s="45">
        <f t="shared" si="4"/>
        <v>8655.9</v>
      </c>
      <c r="AP18" s="26"/>
      <c r="AQ18" s="14"/>
    </row>
    <row r="19" spans="1:43" ht="24.75" thickBot="1">
      <c r="A19" s="58">
        <v>8</v>
      </c>
      <c r="B19" s="59" t="s">
        <v>47</v>
      </c>
      <c r="C19" s="60" t="s">
        <v>46</v>
      </c>
      <c r="D19" s="61">
        <v>5246</v>
      </c>
      <c r="E19" s="62"/>
      <c r="F19" s="62"/>
      <c r="G19" s="62"/>
      <c r="H19" s="63"/>
      <c r="I19" s="63"/>
      <c r="J19" s="39">
        <f t="shared" si="1"/>
        <v>5246</v>
      </c>
      <c r="K19" s="64">
        <v>0.5</v>
      </c>
      <c r="L19" s="41">
        <f>J19*K19</f>
        <v>2623</v>
      </c>
      <c r="M19" s="37">
        <f>D19*K19</f>
        <v>2623</v>
      </c>
      <c r="N19" s="65"/>
      <c r="O19" s="62"/>
      <c r="P19" s="62"/>
      <c r="Q19" s="62"/>
      <c r="R19" s="66">
        <f>L19*Q19%</f>
        <v>0</v>
      </c>
      <c r="S19" s="62">
        <v>85</v>
      </c>
      <c r="T19" s="37">
        <f>L19*S19%</f>
        <v>2229.5499999999997</v>
      </c>
      <c r="U19" s="62"/>
      <c r="V19" s="62"/>
      <c r="W19" s="44">
        <f t="shared" si="3"/>
        <v>2229.5499999999997</v>
      </c>
      <c r="X19" s="62"/>
      <c r="Y19" s="62"/>
      <c r="Z19" s="62"/>
      <c r="AA19" s="62"/>
      <c r="AB19" s="62"/>
      <c r="AC19" s="62"/>
      <c r="AD19" s="62"/>
      <c r="AE19" s="62"/>
      <c r="AF19" s="67">
        <f>L19*AE19%</f>
        <v>0</v>
      </c>
      <c r="AG19" s="62"/>
      <c r="AH19" s="62"/>
      <c r="AI19" s="62"/>
      <c r="AJ19" s="62"/>
      <c r="AK19" s="62"/>
      <c r="AL19" s="62"/>
      <c r="AM19" s="62"/>
      <c r="AN19" s="65"/>
      <c r="AO19" s="45">
        <f t="shared" si="4"/>
        <v>4852.549999999999</v>
      </c>
      <c r="AP19" s="26"/>
      <c r="AQ19" s="14"/>
    </row>
    <row r="20" spans="1:43" s="70" customFormat="1" ht="24.75" thickBot="1">
      <c r="A20" s="33">
        <v>9</v>
      </c>
      <c r="B20" s="34" t="s">
        <v>48</v>
      </c>
      <c r="C20" s="68" t="s">
        <v>46</v>
      </c>
      <c r="D20" s="36">
        <v>5246</v>
      </c>
      <c r="E20" s="42"/>
      <c r="F20" s="42"/>
      <c r="G20" s="42"/>
      <c r="H20" s="42"/>
      <c r="I20" s="42"/>
      <c r="J20" s="39">
        <f t="shared" si="1"/>
        <v>5246</v>
      </c>
      <c r="K20" s="42">
        <v>0.5</v>
      </c>
      <c r="L20" s="41">
        <f>J20*K20</f>
        <v>2623</v>
      </c>
      <c r="M20" s="37">
        <f>D20*K20</f>
        <v>2623</v>
      </c>
      <c r="N20" s="37"/>
      <c r="O20" s="42"/>
      <c r="P20" s="42"/>
      <c r="Q20" s="42"/>
      <c r="R20" s="69">
        <f>L20*Q20%</f>
        <v>0</v>
      </c>
      <c r="S20" s="42">
        <v>80</v>
      </c>
      <c r="T20" s="37">
        <f t="shared" si="2"/>
        <v>2098.4</v>
      </c>
      <c r="U20" s="42"/>
      <c r="V20" s="42"/>
      <c r="W20" s="44">
        <f>P20+R20+T20</f>
        <v>2098.4</v>
      </c>
      <c r="X20" s="42"/>
      <c r="Y20" s="42"/>
      <c r="Z20" s="42"/>
      <c r="AA20" s="42"/>
      <c r="AB20" s="42"/>
      <c r="AC20" s="42"/>
      <c r="AD20" s="42">
        <v>16</v>
      </c>
      <c r="AE20" s="42">
        <v>30</v>
      </c>
      <c r="AF20" s="37">
        <f>L20*AE20%</f>
        <v>786.9</v>
      </c>
      <c r="AG20" s="42"/>
      <c r="AH20" s="42"/>
      <c r="AI20" s="42"/>
      <c r="AJ20" s="42"/>
      <c r="AK20" s="42"/>
      <c r="AL20" s="42"/>
      <c r="AM20" s="42"/>
      <c r="AN20" s="37"/>
      <c r="AO20" s="45">
        <f t="shared" si="4"/>
        <v>5508.299999999999</v>
      </c>
      <c r="AP20" s="26"/>
      <c r="AQ20" s="14"/>
    </row>
    <row r="21" spans="1:43" s="70" customFormat="1" ht="13.5" thickBot="1">
      <c r="A21" s="47"/>
      <c r="B21" s="48"/>
      <c r="C21" s="56" t="s">
        <v>49</v>
      </c>
      <c r="D21" s="50">
        <v>3947</v>
      </c>
      <c r="E21" s="53"/>
      <c r="F21" s="53"/>
      <c r="G21" s="53"/>
      <c r="H21" s="57"/>
      <c r="I21" s="57"/>
      <c r="J21" s="39">
        <f>D21+G21</f>
        <v>3947</v>
      </c>
      <c r="K21" s="53">
        <v>1</v>
      </c>
      <c r="L21" s="41">
        <f>J21*K21</f>
        <v>3947</v>
      </c>
      <c r="M21" s="37">
        <f>D21*K21</f>
        <v>3947</v>
      </c>
      <c r="N21" s="51"/>
      <c r="O21" s="53"/>
      <c r="P21" s="53"/>
      <c r="Q21" s="53"/>
      <c r="R21" s="55">
        <f>L21*Q21%</f>
        <v>0</v>
      </c>
      <c r="S21" s="53">
        <v>20</v>
      </c>
      <c r="T21" s="37">
        <f t="shared" si="2"/>
        <v>789.4000000000001</v>
      </c>
      <c r="U21" s="53"/>
      <c r="V21" s="53"/>
      <c r="W21" s="44">
        <f t="shared" si="3"/>
        <v>789.4000000000001</v>
      </c>
      <c r="X21" s="53"/>
      <c r="Y21" s="53"/>
      <c r="Z21" s="53"/>
      <c r="AA21" s="53"/>
      <c r="AB21" s="53"/>
      <c r="AC21" s="53"/>
      <c r="AD21" s="53"/>
      <c r="AE21" s="53"/>
      <c r="AF21" s="37">
        <f>L21*AE21%</f>
        <v>0</v>
      </c>
      <c r="AG21" s="53"/>
      <c r="AH21" s="53"/>
      <c r="AI21" s="53"/>
      <c r="AJ21" s="53"/>
      <c r="AK21" s="53"/>
      <c r="AL21" s="53"/>
      <c r="AM21" s="53"/>
      <c r="AN21" s="51"/>
      <c r="AO21" s="45">
        <f t="shared" si="4"/>
        <v>4736.4</v>
      </c>
      <c r="AP21" s="26"/>
      <c r="AQ21" s="14"/>
    </row>
    <row r="22" spans="1:43" s="79" customFormat="1" ht="13.5" thickBot="1">
      <c r="A22" s="71"/>
      <c r="B22" s="72"/>
      <c r="C22" s="73"/>
      <c r="D22" s="74"/>
      <c r="E22" s="75"/>
      <c r="F22" s="75"/>
      <c r="G22" s="75"/>
      <c r="H22" s="75"/>
      <c r="I22" s="75"/>
      <c r="J22" s="76">
        <f aca="true" t="shared" si="5" ref="J22:J48">D22</f>
        <v>0</v>
      </c>
      <c r="K22" s="75">
        <f>K20+K21</f>
        <v>1.5</v>
      </c>
      <c r="L22" s="66">
        <f>L20+L21</f>
        <v>6570</v>
      </c>
      <c r="M22" s="37">
        <f>D22*K22</f>
        <v>0</v>
      </c>
      <c r="N22" s="66"/>
      <c r="O22" s="75"/>
      <c r="P22" s="75"/>
      <c r="Q22" s="75"/>
      <c r="R22" s="66">
        <f>R20+R21</f>
        <v>0</v>
      </c>
      <c r="S22" s="75"/>
      <c r="T22" s="37">
        <f>T20+T21</f>
        <v>2887.8</v>
      </c>
      <c r="U22" s="75"/>
      <c r="V22" s="75"/>
      <c r="W22" s="44">
        <f>W20+W21</f>
        <v>2887.8</v>
      </c>
      <c r="X22" s="75"/>
      <c r="Y22" s="75"/>
      <c r="Z22" s="75"/>
      <c r="AA22" s="75"/>
      <c r="AB22" s="75"/>
      <c r="AC22" s="75"/>
      <c r="AD22" s="75"/>
      <c r="AE22" s="75"/>
      <c r="AF22" s="66">
        <f>AF20+AF21</f>
        <v>786.9</v>
      </c>
      <c r="AG22" s="75"/>
      <c r="AH22" s="75"/>
      <c r="AI22" s="75"/>
      <c r="AJ22" s="75"/>
      <c r="AK22" s="75"/>
      <c r="AL22" s="75"/>
      <c r="AM22" s="75"/>
      <c r="AN22" s="66">
        <f>AN21</f>
        <v>0</v>
      </c>
      <c r="AO22" s="45">
        <f t="shared" si="4"/>
        <v>10244.699999999999</v>
      </c>
      <c r="AP22" s="77"/>
      <c r="AQ22" s="78"/>
    </row>
    <row r="23" spans="1:43" ht="13.5" thickBot="1">
      <c r="A23" s="80">
        <v>10</v>
      </c>
      <c r="B23" s="81" t="s">
        <v>50</v>
      </c>
      <c r="C23" s="82" t="s">
        <v>51</v>
      </c>
      <c r="D23" s="83">
        <v>4693</v>
      </c>
      <c r="E23" s="57"/>
      <c r="F23" s="57"/>
      <c r="G23" s="57"/>
      <c r="H23" s="57"/>
      <c r="I23" s="57"/>
      <c r="J23" s="84">
        <f>D23</f>
        <v>4693</v>
      </c>
      <c r="K23" s="85">
        <v>1</v>
      </c>
      <c r="L23" s="69">
        <f>J23*K23</f>
        <v>4693</v>
      </c>
      <c r="M23" s="37">
        <f>D23*K23</f>
        <v>4693</v>
      </c>
      <c r="N23" s="38"/>
      <c r="O23" s="57">
        <v>4</v>
      </c>
      <c r="P23" s="85">
        <f>L23*O23%</f>
        <v>187.72</v>
      </c>
      <c r="Q23" s="57"/>
      <c r="R23" s="57"/>
      <c r="S23" s="57">
        <v>20</v>
      </c>
      <c r="T23" s="37">
        <f>L23*S23%</f>
        <v>938.6</v>
      </c>
      <c r="U23" s="57"/>
      <c r="V23" s="57"/>
      <c r="W23" s="44">
        <f>P23+R23+T23</f>
        <v>1126.32</v>
      </c>
      <c r="X23" s="57"/>
      <c r="Y23" s="57"/>
      <c r="Z23" s="57"/>
      <c r="AA23" s="57"/>
      <c r="AB23" s="57"/>
      <c r="AC23" s="57"/>
      <c r="AD23" s="57"/>
      <c r="AE23" s="57"/>
      <c r="AF23" s="38"/>
      <c r="AG23" s="57"/>
      <c r="AH23" s="57"/>
      <c r="AI23" s="57"/>
      <c r="AJ23" s="57"/>
      <c r="AK23" s="57"/>
      <c r="AL23" s="57"/>
      <c r="AM23" s="57"/>
      <c r="AN23" s="38"/>
      <c r="AO23" s="45">
        <f t="shared" si="4"/>
        <v>5819.32</v>
      </c>
      <c r="AP23" s="26"/>
      <c r="AQ23" s="14"/>
    </row>
    <row r="24" spans="1:43" ht="13.5" thickBot="1">
      <c r="A24" s="58">
        <v>11</v>
      </c>
      <c r="B24" s="86" t="s">
        <v>52</v>
      </c>
      <c r="C24" s="60" t="s">
        <v>51</v>
      </c>
      <c r="D24" s="61">
        <v>4693</v>
      </c>
      <c r="E24" s="62"/>
      <c r="F24" s="62"/>
      <c r="G24" s="62"/>
      <c r="H24" s="62"/>
      <c r="I24" s="62"/>
      <c r="J24" s="87">
        <f t="shared" si="5"/>
        <v>4693</v>
      </c>
      <c r="K24" s="64">
        <v>1</v>
      </c>
      <c r="L24" s="67">
        <f>J24*K24</f>
        <v>4693</v>
      </c>
      <c r="M24" s="37">
        <f>D24*K24</f>
        <v>4693</v>
      </c>
      <c r="N24" s="65"/>
      <c r="O24" s="62">
        <v>4</v>
      </c>
      <c r="P24" s="64">
        <f>L24*O24%</f>
        <v>187.72</v>
      </c>
      <c r="Q24" s="62"/>
      <c r="R24" s="62"/>
      <c r="S24" s="62">
        <v>20</v>
      </c>
      <c r="T24" s="37">
        <f>L24*S24%</f>
        <v>938.6</v>
      </c>
      <c r="U24" s="62"/>
      <c r="V24" s="62"/>
      <c r="W24" s="44">
        <f>P24+R24+T24</f>
        <v>1126.32</v>
      </c>
      <c r="X24" s="62"/>
      <c r="Y24" s="62"/>
      <c r="Z24" s="62"/>
      <c r="AA24" s="62"/>
      <c r="AB24" s="62"/>
      <c r="AC24" s="62"/>
      <c r="AD24" s="62"/>
      <c r="AE24" s="62"/>
      <c r="AF24" s="65"/>
      <c r="AG24" s="62"/>
      <c r="AH24" s="62"/>
      <c r="AI24" s="62"/>
      <c r="AJ24" s="62"/>
      <c r="AK24" s="62"/>
      <c r="AL24" s="62"/>
      <c r="AM24" s="62"/>
      <c r="AN24" s="65"/>
      <c r="AO24" s="45">
        <f t="shared" si="4"/>
        <v>5819.32</v>
      </c>
      <c r="AP24" s="26"/>
      <c r="AQ24" s="14"/>
    </row>
    <row r="25" spans="1:43" ht="13.5" thickBot="1">
      <c r="A25" s="33">
        <v>12</v>
      </c>
      <c r="B25" s="88" t="s">
        <v>53</v>
      </c>
      <c r="C25" s="68" t="s">
        <v>51</v>
      </c>
      <c r="D25" s="36">
        <v>4435</v>
      </c>
      <c r="E25" s="42"/>
      <c r="F25" s="42"/>
      <c r="G25" s="42"/>
      <c r="H25" s="42"/>
      <c r="I25" s="42"/>
      <c r="J25" s="39">
        <f t="shared" si="5"/>
        <v>4435</v>
      </c>
      <c r="K25" s="42">
        <v>1</v>
      </c>
      <c r="L25" s="37">
        <f>J25*K25</f>
        <v>4435</v>
      </c>
      <c r="M25" s="37">
        <f>D25*K25</f>
        <v>4435</v>
      </c>
      <c r="N25" s="37"/>
      <c r="O25" s="42">
        <v>4</v>
      </c>
      <c r="P25" s="42">
        <f>L25*O25%</f>
        <v>177.4</v>
      </c>
      <c r="Q25" s="42"/>
      <c r="R25" s="42"/>
      <c r="S25" s="42">
        <v>10</v>
      </c>
      <c r="T25" s="37">
        <f>L25*S25%</f>
        <v>443.5</v>
      </c>
      <c r="U25" s="42"/>
      <c r="V25" s="42"/>
      <c r="W25" s="44">
        <f>P25+R25+T25</f>
        <v>620.9</v>
      </c>
      <c r="X25" s="42"/>
      <c r="Y25" s="42"/>
      <c r="Z25" s="42"/>
      <c r="AA25" s="42"/>
      <c r="AB25" s="42"/>
      <c r="AC25" s="42"/>
      <c r="AD25" s="42"/>
      <c r="AE25" s="42"/>
      <c r="AF25" s="37"/>
      <c r="AG25" s="42"/>
      <c r="AH25" s="42"/>
      <c r="AI25" s="42"/>
      <c r="AJ25" s="42"/>
      <c r="AK25" s="42"/>
      <c r="AL25" s="42"/>
      <c r="AM25" s="42"/>
      <c r="AN25" s="37">
        <v>498.1</v>
      </c>
      <c r="AO25" s="45">
        <f t="shared" si="4"/>
        <v>5554</v>
      </c>
      <c r="AP25" s="26"/>
      <c r="AQ25" s="14"/>
    </row>
    <row r="26" spans="1:43" ht="13.5" thickBot="1">
      <c r="A26" s="47"/>
      <c r="B26" s="89"/>
      <c r="C26" s="56"/>
      <c r="D26" s="50">
        <v>4435</v>
      </c>
      <c r="E26" s="53"/>
      <c r="F26" s="53"/>
      <c r="G26" s="53"/>
      <c r="H26" s="53"/>
      <c r="I26" s="53"/>
      <c r="J26" s="90">
        <f t="shared" si="5"/>
        <v>4435</v>
      </c>
      <c r="K26" s="53">
        <v>0.5</v>
      </c>
      <c r="L26" s="51">
        <f>J26*K26</f>
        <v>2217.5</v>
      </c>
      <c r="M26" s="37">
        <f>D26*K26</f>
        <v>2217.5</v>
      </c>
      <c r="N26" s="51"/>
      <c r="O26" s="53">
        <v>4</v>
      </c>
      <c r="P26" s="53">
        <f>L26*O26%</f>
        <v>88.7</v>
      </c>
      <c r="Q26" s="53"/>
      <c r="R26" s="53"/>
      <c r="S26" s="53"/>
      <c r="T26" s="37">
        <f>L26*S26%</f>
        <v>0</v>
      </c>
      <c r="U26" s="53"/>
      <c r="V26" s="53"/>
      <c r="W26" s="44">
        <f>P26+R26+T26</f>
        <v>88.7</v>
      </c>
      <c r="X26" s="53"/>
      <c r="Y26" s="53"/>
      <c r="Z26" s="53"/>
      <c r="AA26" s="53"/>
      <c r="AB26" s="53"/>
      <c r="AC26" s="53"/>
      <c r="AD26" s="53"/>
      <c r="AE26" s="53"/>
      <c r="AF26" s="51"/>
      <c r="AG26" s="53"/>
      <c r="AH26" s="53"/>
      <c r="AI26" s="53"/>
      <c r="AJ26" s="53"/>
      <c r="AK26" s="53"/>
      <c r="AL26" s="53"/>
      <c r="AM26" s="53"/>
      <c r="AN26" s="51"/>
      <c r="AO26" s="45">
        <f t="shared" si="4"/>
        <v>2306.2</v>
      </c>
      <c r="AP26" s="26"/>
      <c r="AQ26" s="14"/>
    </row>
    <row r="27" spans="1:43" s="79" customFormat="1" ht="13.5" thickBot="1">
      <c r="A27" s="71"/>
      <c r="B27" s="91"/>
      <c r="C27" s="73"/>
      <c r="D27" s="74"/>
      <c r="E27" s="75"/>
      <c r="F27" s="75"/>
      <c r="G27" s="75"/>
      <c r="H27" s="75"/>
      <c r="I27" s="75"/>
      <c r="J27" s="76">
        <f t="shared" si="5"/>
        <v>0</v>
      </c>
      <c r="K27" s="75">
        <f>K25+K26</f>
        <v>1.5</v>
      </c>
      <c r="L27" s="66">
        <f>L25+L26</f>
        <v>6652.5</v>
      </c>
      <c r="M27" s="37">
        <f>D27*K27</f>
        <v>0</v>
      </c>
      <c r="N27" s="66"/>
      <c r="O27" s="75"/>
      <c r="P27" s="75">
        <f>P25+P26</f>
        <v>266.1</v>
      </c>
      <c r="Q27" s="75"/>
      <c r="R27" s="75"/>
      <c r="S27" s="75"/>
      <c r="T27" s="37">
        <f>T25+T26</f>
        <v>443.5</v>
      </c>
      <c r="U27" s="75"/>
      <c r="V27" s="75"/>
      <c r="W27" s="44">
        <f>W25+W26</f>
        <v>709.6</v>
      </c>
      <c r="X27" s="75"/>
      <c r="Y27" s="75"/>
      <c r="Z27" s="75"/>
      <c r="AA27" s="75"/>
      <c r="AB27" s="75"/>
      <c r="AC27" s="75"/>
      <c r="AD27" s="75"/>
      <c r="AE27" s="75"/>
      <c r="AF27" s="66"/>
      <c r="AG27" s="75"/>
      <c r="AH27" s="75"/>
      <c r="AI27" s="75"/>
      <c r="AJ27" s="75"/>
      <c r="AK27" s="75"/>
      <c r="AL27" s="75"/>
      <c r="AM27" s="75"/>
      <c r="AN27" s="66"/>
      <c r="AO27" s="45">
        <f t="shared" si="4"/>
        <v>7362.1</v>
      </c>
      <c r="AP27" s="77"/>
      <c r="AQ27" s="78"/>
    </row>
    <row r="28" spans="1:43" ht="13.5" thickBot="1">
      <c r="A28" s="92">
        <v>13</v>
      </c>
      <c r="B28" s="93" t="s">
        <v>54</v>
      </c>
      <c r="C28" s="94" t="s">
        <v>51</v>
      </c>
      <c r="D28" s="95">
        <v>4178</v>
      </c>
      <c r="E28" s="63"/>
      <c r="F28" s="63"/>
      <c r="G28" s="63"/>
      <c r="H28" s="63"/>
      <c r="I28" s="63"/>
      <c r="J28" s="96">
        <f t="shared" si="5"/>
        <v>4178</v>
      </c>
      <c r="K28" s="97">
        <v>0.75</v>
      </c>
      <c r="L28" s="98">
        <f>J28*K28</f>
        <v>3133.5</v>
      </c>
      <c r="M28" s="37">
        <f>D28*K28</f>
        <v>3133.5</v>
      </c>
      <c r="N28" s="99"/>
      <c r="O28" s="63">
        <v>4</v>
      </c>
      <c r="P28" s="97">
        <f>L28*O28%</f>
        <v>125.34</v>
      </c>
      <c r="Q28" s="63"/>
      <c r="R28" s="63">
        <f>M28*Q28%</f>
        <v>0</v>
      </c>
      <c r="S28" s="63"/>
      <c r="T28" s="37">
        <f>L28*S28%</f>
        <v>0</v>
      </c>
      <c r="U28" s="63"/>
      <c r="V28" s="63"/>
      <c r="W28" s="44">
        <f>P28+R28+T28</f>
        <v>125.34</v>
      </c>
      <c r="X28" s="63"/>
      <c r="Y28" s="63"/>
      <c r="Z28" s="63"/>
      <c r="AA28" s="63"/>
      <c r="AB28" s="63"/>
      <c r="AC28" s="63"/>
      <c r="AD28" s="63"/>
      <c r="AE28" s="63"/>
      <c r="AF28" s="99"/>
      <c r="AG28" s="63"/>
      <c r="AH28" s="63"/>
      <c r="AI28" s="63"/>
      <c r="AJ28" s="63"/>
      <c r="AK28" s="63"/>
      <c r="AL28" s="63"/>
      <c r="AM28" s="63"/>
      <c r="AN28" s="99">
        <v>906.66</v>
      </c>
      <c r="AO28" s="45">
        <f t="shared" si="4"/>
        <v>4165.5</v>
      </c>
      <c r="AP28" s="100"/>
      <c r="AQ28" s="101"/>
    </row>
    <row r="29" spans="1:43" ht="13.5" thickBot="1">
      <c r="A29" s="33">
        <v>14</v>
      </c>
      <c r="B29" s="88" t="s">
        <v>55</v>
      </c>
      <c r="C29" s="68" t="s">
        <v>51</v>
      </c>
      <c r="D29" s="36">
        <v>4435</v>
      </c>
      <c r="E29" s="42"/>
      <c r="F29" s="42"/>
      <c r="G29" s="42"/>
      <c r="H29" s="42"/>
      <c r="I29" s="42"/>
      <c r="J29" s="39">
        <f t="shared" si="5"/>
        <v>4435</v>
      </c>
      <c r="K29" s="42">
        <v>0.75</v>
      </c>
      <c r="L29" s="37">
        <f>J29*K29</f>
        <v>3326.25</v>
      </c>
      <c r="M29" s="37">
        <f>D29*K29</f>
        <v>3326.25</v>
      </c>
      <c r="N29" s="37"/>
      <c r="O29" s="42">
        <v>4</v>
      </c>
      <c r="P29" s="43">
        <f>L29*O29%</f>
        <v>133.05</v>
      </c>
      <c r="Q29" s="42"/>
      <c r="R29" s="42">
        <f>L29*Q29%</f>
        <v>0</v>
      </c>
      <c r="S29" s="42"/>
      <c r="T29" s="37">
        <f>L29*S29%</f>
        <v>0</v>
      </c>
      <c r="U29" s="42"/>
      <c r="V29" s="42"/>
      <c r="W29" s="44">
        <f>P29+R29+T29</f>
        <v>133.05</v>
      </c>
      <c r="X29" s="42"/>
      <c r="Y29" s="42"/>
      <c r="Z29" s="42"/>
      <c r="AA29" s="42"/>
      <c r="AB29" s="42"/>
      <c r="AC29" s="42"/>
      <c r="AD29" s="42"/>
      <c r="AE29" s="42"/>
      <c r="AF29" s="37"/>
      <c r="AG29" s="42"/>
      <c r="AH29" s="42"/>
      <c r="AI29" s="42"/>
      <c r="AJ29" s="42"/>
      <c r="AK29" s="42"/>
      <c r="AL29" s="42"/>
      <c r="AM29" s="42"/>
      <c r="AN29" s="37">
        <v>706.2</v>
      </c>
      <c r="AO29" s="45">
        <f t="shared" si="4"/>
        <v>4165.5</v>
      </c>
      <c r="AP29" s="100"/>
      <c r="AQ29" s="101"/>
    </row>
    <row r="30" spans="1:43" ht="24.75" thickBot="1">
      <c r="A30" s="80">
        <v>15</v>
      </c>
      <c r="B30" s="81" t="s">
        <v>56</v>
      </c>
      <c r="C30" s="82" t="s">
        <v>57</v>
      </c>
      <c r="D30" s="83">
        <v>4994</v>
      </c>
      <c r="E30" s="57"/>
      <c r="F30" s="57"/>
      <c r="G30" s="57"/>
      <c r="H30" s="57"/>
      <c r="I30" s="57"/>
      <c r="J30" s="84">
        <f t="shared" si="5"/>
        <v>4994</v>
      </c>
      <c r="K30" s="85">
        <v>1</v>
      </c>
      <c r="L30" s="69">
        <f>J30*K30</f>
        <v>4994</v>
      </c>
      <c r="M30" s="37">
        <f>D30*K30</f>
        <v>4994</v>
      </c>
      <c r="N30" s="38"/>
      <c r="O30" s="84"/>
      <c r="P30" s="57"/>
      <c r="Q30" s="57"/>
      <c r="R30" s="57"/>
      <c r="S30" s="57">
        <v>20</v>
      </c>
      <c r="T30" s="37">
        <f>L30*S30%</f>
        <v>998.8000000000001</v>
      </c>
      <c r="U30" s="57"/>
      <c r="V30" s="57"/>
      <c r="W30" s="44">
        <f>P30+R30+T30</f>
        <v>998.8000000000001</v>
      </c>
      <c r="X30" s="57"/>
      <c r="Y30" s="57"/>
      <c r="Z30" s="57"/>
      <c r="AA30" s="57"/>
      <c r="AB30" s="57"/>
      <c r="AC30" s="57"/>
      <c r="AD30" s="57">
        <v>5</v>
      </c>
      <c r="AE30" s="57">
        <v>15</v>
      </c>
      <c r="AF30" s="69">
        <f aca="true" t="shared" si="6" ref="AF30:AF37">L30*AE30%</f>
        <v>749.1</v>
      </c>
      <c r="AG30" s="57"/>
      <c r="AH30" s="57"/>
      <c r="AI30" s="57"/>
      <c r="AJ30" s="57"/>
      <c r="AK30" s="57"/>
      <c r="AL30" s="57"/>
      <c r="AM30" s="57"/>
      <c r="AN30" s="38"/>
      <c r="AO30" s="45">
        <f t="shared" si="4"/>
        <v>6741.900000000001</v>
      </c>
      <c r="AP30" s="26"/>
      <c r="AQ30" s="14"/>
    </row>
    <row r="31" spans="1:43" ht="13.5" thickBot="1">
      <c r="A31" s="80">
        <v>16</v>
      </c>
      <c r="B31" s="81" t="s">
        <v>58</v>
      </c>
      <c r="C31" s="82" t="s">
        <v>59</v>
      </c>
      <c r="D31" s="83">
        <v>4994</v>
      </c>
      <c r="E31" s="57"/>
      <c r="F31" s="57"/>
      <c r="G31" s="57"/>
      <c r="H31" s="57"/>
      <c r="I31" s="57"/>
      <c r="J31" s="84">
        <f t="shared" si="5"/>
        <v>4994</v>
      </c>
      <c r="K31" s="85">
        <v>0.5</v>
      </c>
      <c r="L31" s="69">
        <f>J31*K31</f>
        <v>2497</v>
      </c>
      <c r="M31" s="37">
        <f>D31*K31</f>
        <v>2497</v>
      </c>
      <c r="N31" s="38"/>
      <c r="O31" s="84"/>
      <c r="P31" s="57"/>
      <c r="Q31" s="57"/>
      <c r="R31" s="57"/>
      <c r="S31" s="57">
        <v>0</v>
      </c>
      <c r="T31" s="37"/>
      <c r="U31" s="57"/>
      <c r="V31" s="57"/>
      <c r="W31" s="44"/>
      <c r="X31" s="57"/>
      <c r="Y31" s="57"/>
      <c r="Z31" s="57"/>
      <c r="AA31" s="57"/>
      <c r="AB31" s="57"/>
      <c r="AC31" s="57"/>
      <c r="AD31" s="57">
        <v>5</v>
      </c>
      <c r="AE31" s="57">
        <v>15</v>
      </c>
      <c r="AF31" s="69">
        <f t="shared" si="6"/>
        <v>374.55</v>
      </c>
      <c r="AG31" s="57"/>
      <c r="AH31" s="57"/>
      <c r="AI31" s="57"/>
      <c r="AJ31" s="57"/>
      <c r="AK31" s="57"/>
      <c r="AL31" s="57"/>
      <c r="AM31" s="57"/>
      <c r="AN31" s="38"/>
      <c r="AO31" s="45">
        <f t="shared" si="4"/>
        <v>2871.55</v>
      </c>
      <c r="AP31" s="26"/>
      <c r="AQ31" s="14"/>
    </row>
    <row r="32" spans="1:43" ht="13.5" thickBot="1">
      <c r="A32" s="47">
        <v>17</v>
      </c>
      <c r="B32" s="89" t="s">
        <v>60</v>
      </c>
      <c r="C32" s="56" t="s">
        <v>59</v>
      </c>
      <c r="D32" s="50">
        <v>4994</v>
      </c>
      <c r="E32" s="53"/>
      <c r="F32" s="53"/>
      <c r="G32" s="53"/>
      <c r="H32" s="53"/>
      <c r="I32" s="53"/>
      <c r="J32" s="90">
        <f>D32</f>
        <v>4994</v>
      </c>
      <c r="K32" s="54">
        <v>0.5</v>
      </c>
      <c r="L32" s="55">
        <f>J32*K32</f>
        <v>2497</v>
      </c>
      <c r="M32" s="37">
        <f>D32*K32</f>
        <v>2497</v>
      </c>
      <c r="N32" s="51"/>
      <c r="O32" s="90"/>
      <c r="P32" s="53"/>
      <c r="Q32" s="53"/>
      <c r="R32" s="53"/>
      <c r="S32" s="53">
        <v>0</v>
      </c>
      <c r="T32" s="37">
        <f aca="true" t="shared" si="7" ref="T32:T49">L32*S32%</f>
        <v>0</v>
      </c>
      <c r="U32" s="53"/>
      <c r="V32" s="53"/>
      <c r="W32" s="44">
        <f>P32+R32+T32</f>
        <v>0</v>
      </c>
      <c r="X32" s="53"/>
      <c r="Y32" s="53"/>
      <c r="Z32" s="53"/>
      <c r="AA32" s="53"/>
      <c r="AB32" s="53"/>
      <c r="AC32" s="53"/>
      <c r="AD32" s="53">
        <v>30</v>
      </c>
      <c r="AE32" s="53">
        <v>30</v>
      </c>
      <c r="AF32" s="55">
        <f t="shared" si="6"/>
        <v>749.1</v>
      </c>
      <c r="AG32" s="53"/>
      <c r="AH32" s="53"/>
      <c r="AI32" s="53"/>
      <c r="AJ32" s="53"/>
      <c r="AK32" s="53"/>
      <c r="AL32" s="53"/>
      <c r="AM32" s="53"/>
      <c r="AN32" s="51"/>
      <c r="AO32" s="45">
        <f t="shared" si="4"/>
        <v>3246.1</v>
      </c>
      <c r="AP32" s="26"/>
      <c r="AQ32" s="14"/>
    </row>
    <row r="33" spans="1:43" ht="24.75" thickBot="1">
      <c r="A33" s="47">
        <v>18</v>
      </c>
      <c r="B33" s="89" t="s">
        <v>61</v>
      </c>
      <c r="C33" s="56" t="s">
        <v>57</v>
      </c>
      <c r="D33" s="50">
        <v>4994</v>
      </c>
      <c r="E33" s="53"/>
      <c r="F33" s="53"/>
      <c r="G33" s="53"/>
      <c r="H33" s="53"/>
      <c r="I33" s="53"/>
      <c r="J33" s="90">
        <f t="shared" si="5"/>
        <v>4994</v>
      </c>
      <c r="K33" s="54">
        <v>1</v>
      </c>
      <c r="L33" s="55">
        <f>J33*K33</f>
        <v>4994</v>
      </c>
      <c r="M33" s="37">
        <f>D33*K33</f>
        <v>4994</v>
      </c>
      <c r="N33" s="51"/>
      <c r="O33" s="90"/>
      <c r="P33" s="53"/>
      <c r="Q33" s="53"/>
      <c r="R33" s="53"/>
      <c r="S33" s="53">
        <v>20</v>
      </c>
      <c r="T33" s="37">
        <f t="shared" si="7"/>
        <v>998.8000000000001</v>
      </c>
      <c r="U33" s="53"/>
      <c r="V33" s="53"/>
      <c r="W33" s="44">
        <f aca="true" t="shared" si="8" ref="W33:W65">P33+R33+T33</f>
        <v>998.8000000000001</v>
      </c>
      <c r="X33" s="53"/>
      <c r="Y33" s="53"/>
      <c r="Z33" s="53"/>
      <c r="AA33" s="53"/>
      <c r="AB33" s="53"/>
      <c r="AC33" s="53"/>
      <c r="AD33" s="53">
        <v>35</v>
      </c>
      <c r="AE33" s="53">
        <v>30</v>
      </c>
      <c r="AF33" s="55">
        <f t="shared" si="6"/>
        <v>1498.2</v>
      </c>
      <c r="AG33" s="53"/>
      <c r="AH33" s="53"/>
      <c r="AI33" s="53"/>
      <c r="AJ33" s="53"/>
      <c r="AK33" s="53"/>
      <c r="AL33" s="53"/>
      <c r="AM33" s="53"/>
      <c r="AN33" s="51"/>
      <c r="AO33" s="45">
        <f t="shared" si="4"/>
        <v>7491</v>
      </c>
      <c r="AP33" s="26"/>
      <c r="AQ33" s="14"/>
    </row>
    <row r="34" spans="1:43" ht="24.75" thickBot="1">
      <c r="A34" s="47">
        <v>19</v>
      </c>
      <c r="B34" s="89" t="s">
        <v>62</v>
      </c>
      <c r="C34" s="56" t="s">
        <v>57</v>
      </c>
      <c r="D34" s="50">
        <v>4994</v>
      </c>
      <c r="E34" s="53"/>
      <c r="F34" s="53"/>
      <c r="G34" s="53"/>
      <c r="H34" s="53"/>
      <c r="I34" s="53"/>
      <c r="J34" s="90">
        <f t="shared" si="5"/>
        <v>4994</v>
      </c>
      <c r="K34" s="54">
        <v>1</v>
      </c>
      <c r="L34" s="55">
        <f>J34*K34</f>
        <v>4994</v>
      </c>
      <c r="M34" s="37">
        <f>D34*K34</f>
        <v>4994</v>
      </c>
      <c r="N34" s="51"/>
      <c r="O34" s="90"/>
      <c r="P34" s="53"/>
      <c r="Q34" s="53"/>
      <c r="R34" s="53"/>
      <c r="S34" s="53">
        <v>20</v>
      </c>
      <c r="T34" s="37">
        <f t="shared" si="7"/>
        <v>998.8000000000001</v>
      </c>
      <c r="U34" s="53"/>
      <c r="V34" s="53"/>
      <c r="W34" s="44">
        <f t="shared" si="8"/>
        <v>998.8000000000001</v>
      </c>
      <c r="X34" s="53"/>
      <c r="Y34" s="53"/>
      <c r="Z34" s="53"/>
      <c r="AA34" s="53"/>
      <c r="AB34" s="53"/>
      <c r="AC34" s="53"/>
      <c r="AD34" s="53">
        <v>10</v>
      </c>
      <c r="AE34" s="53">
        <v>20</v>
      </c>
      <c r="AF34" s="55">
        <f t="shared" si="6"/>
        <v>998.8000000000001</v>
      </c>
      <c r="AG34" s="53"/>
      <c r="AH34" s="53"/>
      <c r="AI34" s="53"/>
      <c r="AJ34" s="53"/>
      <c r="AK34" s="53"/>
      <c r="AL34" s="53"/>
      <c r="AM34" s="53"/>
      <c r="AN34" s="51"/>
      <c r="AO34" s="45">
        <f t="shared" si="4"/>
        <v>6991.6</v>
      </c>
      <c r="AP34" s="26"/>
      <c r="AQ34" s="14"/>
    </row>
    <row r="35" spans="1:43" ht="24.75" thickBot="1">
      <c r="A35" s="47">
        <v>20</v>
      </c>
      <c r="B35" s="89" t="s">
        <v>63</v>
      </c>
      <c r="C35" s="56" t="s">
        <v>57</v>
      </c>
      <c r="D35" s="50">
        <v>4994</v>
      </c>
      <c r="E35" s="53"/>
      <c r="F35" s="53"/>
      <c r="G35" s="53"/>
      <c r="H35" s="53"/>
      <c r="I35" s="53"/>
      <c r="J35" s="90">
        <f t="shared" si="5"/>
        <v>4994</v>
      </c>
      <c r="K35" s="54">
        <v>1</v>
      </c>
      <c r="L35" s="55">
        <f>J35*K35</f>
        <v>4994</v>
      </c>
      <c r="M35" s="37">
        <f>D35*K35</f>
        <v>4994</v>
      </c>
      <c r="N35" s="51"/>
      <c r="O35" s="90"/>
      <c r="P35" s="53"/>
      <c r="Q35" s="53"/>
      <c r="R35" s="53"/>
      <c r="S35" s="53">
        <v>20</v>
      </c>
      <c r="T35" s="37">
        <f t="shared" si="7"/>
        <v>998.8000000000001</v>
      </c>
      <c r="U35" s="53"/>
      <c r="V35" s="53"/>
      <c r="W35" s="44">
        <f t="shared" si="8"/>
        <v>998.8000000000001</v>
      </c>
      <c r="X35" s="53"/>
      <c r="Y35" s="53"/>
      <c r="Z35" s="53"/>
      <c r="AA35" s="53"/>
      <c r="AB35" s="53"/>
      <c r="AC35" s="53"/>
      <c r="AD35" s="53">
        <v>1</v>
      </c>
      <c r="AE35" s="53">
        <v>10</v>
      </c>
      <c r="AF35" s="55">
        <f t="shared" si="6"/>
        <v>499.40000000000003</v>
      </c>
      <c r="AG35" s="53"/>
      <c r="AH35" s="53"/>
      <c r="AI35" s="53"/>
      <c r="AJ35" s="53"/>
      <c r="AK35" s="53"/>
      <c r="AL35" s="53"/>
      <c r="AM35" s="53"/>
      <c r="AN35" s="51"/>
      <c r="AO35" s="45">
        <f t="shared" si="4"/>
        <v>6492.2</v>
      </c>
      <c r="AP35" s="26"/>
      <c r="AQ35" s="14"/>
    </row>
    <row r="36" spans="1:43" ht="24.75" thickBot="1">
      <c r="A36" s="47">
        <v>21</v>
      </c>
      <c r="B36" s="89" t="s">
        <v>64</v>
      </c>
      <c r="C36" s="56" t="s">
        <v>57</v>
      </c>
      <c r="D36" s="50">
        <v>4994</v>
      </c>
      <c r="E36" s="53"/>
      <c r="F36" s="53"/>
      <c r="G36" s="53"/>
      <c r="H36" s="53"/>
      <c r="I36" s="53"/>
      <c r="J36" s="90">
        <f t="shared" si="5"/>
        <v>4994</v>
      </c>
      <c r="K36" s="54">
        <v>1</v>
      </c>
      <c r="L36" s="55">
        <f>J36*K36</f>
        <v>4994</v>
      </c>
      <c r="M36" s="37">
        <f>D36*K36</f>
        <v>4994</v>
      </c>
      <c r="N36" s="51"/>
      <c r="O36" s="90"/>
      <c r="P36" s="53"/>
      <c r="Q36" s="53"/>
      <c r="R36" s="53"/>
      <c r="S36" s="53"/>
      <c r="T36" s="37">
        <f t="shared" si="7"/>
        <v>0</v>
      </c>
      <c r="U36" s="53"/>
      <c r="V36" s="53"/>
      <c r="W36" s="44">
        <f t="shared" si="8"/>
        <v>0</v>
      </c>
      <c r="X36" s="53"/>
      <c r="Y36" s="53"/>
      <c r="Z36" s="53"/>
      <c r="AA36" s="53"/>
      <c r="AB36" s="53"/>
      <c r="AC36" s="53"/>
      <c r="AD36" s="53"/>
      <c r="AE36" s="53">
        <v>10</v>
      </c>
      <c r="AF36" s="51">
        <f t="shared" si="6"/>
        <v>499.40000000000003</v>
      </c>
      <c r="AG36" s="53"/>
      <c r="AH36" s="53"/>
      <c r="AI36" s="53"/>
      <c r="AJ36" s="53"/>
      <c r="AK36" s="53"/>
      <c r="AL36" s="53"/>
      <c r="AM36" s="53"/>
      <c r="AN36" s="51"/>
      <c r="AO36" s="45">
        <f t="shared" si="4"/>
        <v>5493.4</v>
      </c>
      <c r="AP36" s="26"/>
      <c r="AQ36" s="14"/>
    </row>
    <row r="37" spans="1:43" ht="24.75" thickBot="1">
      <c r="A37" s="47">
        <v>22</v>
      </c>
      <c r="B37" s="89" t="s">
        <v>65</v>
      </c>
      <c r="C37" s="56" t="s">
        <v>57</v>
      </c>
      <c r="D37" s="50">
        <v>4994</v>
      </c>
      <c r="E37" s="53"/>
      <c r="F37" s="53"/>
      <c r="G37" s="53"/>
      <c r="H37" s="53"/>
      <c r="I37" s="53"/>
      <c r="J37" s="90">
        <f t="shared" si="5"/>
        <v>4994</v>
      </c>
      <c r="K37" s="54">
        <v>1</v>
      </c>
      <c r="L37" s="55">
        <f>J37*K37</f>
        <v>4994</v>
      </c>
      <c r="M37" s="37">
        <f>D37*K37</f>
        <v>4994</v>
      </c>
      <c r="N37" s="51"/>
      <c r="O37" s="90"/>
      <c r="P37" s="53"/>
      <c r="Q37" s="53"/>
      <c r="R37" s="53"/>
      <c r="S37" s="53"/>
      <c r="T37" s="37">
        <f t="shared" si="7"/>
        <v>0</v>
      </c>
      <c r="U37" s="53"/>
      <c r="V37" s="53"/>
      <c r="W37" s="44">
        <f t="shared" si="8"/>
        <v>0</v>
      </c>
      <c r="X37" s="53"/>
      <c r="Y37" s="53"/>
      <c r="Z37" s="53"/>
      <c r="AA37" s="53"/>
      <c r="AB37" s="53"/>
      <c r="AC37" s="53"/>
      <c r="AD37" s="53">
        <v>10</v>
      </c>
      <c r="AE37" s="53">
        <v>20</v>
      </c>
      <c r="AF37" s="55">
        <f t="shared" si="6"/>
        <v>998.8000000000001</v>
      </c>
      <c r="AG37" s="53"/>
      <c r="AH37" s="53"/>
      <c r="AI37" s="53"/>
      <c r="AJ37" s="53"/>
      <c r="AK37" s="53"/>
      <c r="AL37" s="53"/>
      <c r="AM37" s="53"/>
      <c r="AN37" s="51"/>
      <c r="AO37" s="45">
        <f t="shared" si="4"/>
        <v>5992.8</v>
      </c>
      <c r="AP37" s="26"/>
      <c r="AQ37" s="14"/>
    </row>
    <row r="38" spans="1:43" ht="24.75" thickBot="1">
      <c r="A38" s="92"/>
      <c r="B38" s="93" t="s">
        <v>66</v>
      </c>
      <c r="C38" s="94" t="s">
        <v>57</v>
      </c>
      <c r="D38" s="95">
        <v>4994</v>
      </c>
      <c r="E38" s="63"/>
      <c r="F38" s="63"/>
      <c r="G38" s="63"/>
      <c r="H38" s="63"/>
      <c r="I38" s="63"/>
      <c r="J38" s="96">
        <f t="shared" si="5"/>
        <v>4994</v>
      </c>
      <c r="K38" s="97">
        <v>1</v>
      </c>
      <c r="L38" s="98">
        <f>J38*K38</f>
        <v>4994</v>
      </c>
      <c r="M38" s="37">
        <f>D38*K38</f>
        <v>4994</v>
      </c>
      <c r="N38" s="99"/>
      <c r="O38" s="96"/>
      <c r="P38" s="63"/>
      <c r="Q38" s="63"/>
      <c r="R38" s="63">
        <f>L38*Q38%</f>
        <v>0</v>
      </c>
      <c r="S38" s="63">
        <v>20</v>
      </c>
      <c r="T38" s="37">
        <f t="shared" si="7"/>
        <v>998.8000000000001</v>
      </c>
      <c r="U38" s="63"/>
      <c r="V38" s="63"/>
      <c r="W38" s="44">
        <f t="shared" si="8"/>
        <v>998.8000000000001</v>
      </c>
      <c r="X38" s="63"/>
      <c r="Y38" s="63"/>
      <c r="Z38" s="63"/>
      <c r="AA38" s="63"/>
      <c r="AB38" s="63"/>
      <c r="AC38" s="63"/>
      <c r="AD38" s="63"/>
      <c r="AE38" s="63"/>
      <c r="AF38" s="99"/>
      <c r="AG38" s="63"/>
      <c r="AH38" s="63"/>
      <c r="AI38" s="63"/>
      <c r="AJ38" s="63"/>
      <c r="AK38" s="63"/>
      <c r="AL38" s="63"/>
      <c r="AM38" s="63"/>
      <c r="AN38" s="99"/>
      <c r="AO38" s="45">
        <f t="shared" si="4"/>
        <v>5992.8</v>
      </c>
      <c r="AP38" s="26"/>
      <c r="AQ38" s="14"/>
    </row>
    <row r="39" spans="1:43" ht="24.75" thickBot="1">
      <c r="A39" s="58"/>
      <c r="B39" s="86" t="s">
        <v>66</v>
      </c>
      <c r="C39" s="60" t="s">
        <v>57</v>
      </c>
      <c r="D39" s="61">
        <v>4994</v>
      </c>
      <c r="E39" s="62"/>
      <c r="F39" s="62"/>
      <c r="G39" s="62"/>
      <c r="H39" s="62"/>
      <c r="I39" s="62"/>
      <c r="J39" s="87">
        <f t="shared" si="5"/>
        <v>4994</v>
      </c>
      <c r="K39" s="64">
        <v>0.75</v>
      </c>
      <c r="L39" s="67">
        <f>J39*K39</f>
        <v>3745.5</v>
      </c>
      <c r="M39" s="37">
        <f>D39*K39</f>
        <v>3745.5</v>
      </c>
      <c r="N39" s="65"/>
      <c r="O39" s="87"/>
      <c r="P39" s="62"/>
      <c r="Q39" s="64"/>
      <c r="R39" s="64">
        <f>L39*Q39%</f>
        <v>0</v>
      </c>
      <c r="S39" s="62"/>
      <c r="T39" s="37">
        <f t="shared" si="7"/>
        <v>0</v>
      </c>
      <c r="U39" s="62"/>
      <c r="V39" s="62"/>
      <c r="W39" s="44">
        <f t="shared" si="8"/>
        <v>0</v>
      </c>
      <c r="X39" s="62"/>
      <c r="Y39" s="62"/>
      <c r="Z39" s="62"/>
      <c r="AA39" s="62"/>
      <c r="AB39" s="62"/>
      <c r="AC39" s="62"/>
      <c r="AD39" s="62">
        <v>1</v>
      </c>
      <c r="AE39" s="62">
        <v>10</v>
      </c>
      <c r="AF39" s="67">
        <f>L39*AE39%</f>
        <v>374.55</v>
      </c>
      <c r="AG39" s="62"/>
      <c r="AH39" s="62"/>
      <c r="AI39" s="62"/>
      <c r="AJ39" s="62"/>
      <c r="AK39" s="62"/>
      <c r="AL39" s="62"/>
      <c r="AM39" s="62"/>
      <c r="AN39" s="65">
        <v>45.45</v>
      </c>
      <c r="AO39" s="45">
        <f t="shared" si="4"/>
        <v>4165.5</v>
      </c>
      <c r="AP39" s="102"/>
      <c r="AQ39" s="14"/>
    </row>
    <row r="40" spans="1:43" ht="24.75" thickBot="1">
      <c r="A40" s="33">
        <v>23</v>
      </c>
      <c r="B40" s="88" t="s">
        <v>67</v>
      </c>
      <c r="C40" s="68" t="s">
        <v>57</v>
      </c>
      <c r="D40" s="36">
        <v>4994</v>
      </c>
      <c r="E40" s="42"/>
      <c r="F40" s="42"/>
      <c r="G40" s="42"/>
      <c r="H40" s="42"/>
      <c r="I40" s="42"/>
      <c r="J40" s="39">
        <f t="shared" si="5"/>
        <v>4994</v>
      </c>
      <c r="K40" s="43">
        <v>1</v>
      </c>
      <c r="L40" s="41">
        <f>J40*K40</f>
        <v>4994</v>
      </c>
      <c r="M40" s="37">
        <f>D40*K40</f>
        <v>4994</v>
      </c>
      <c r="N40" s="37"/>
      <c r="O40" s="39"/>
      <c r="P40" s="42"/>
      <c r="Q40" s="42"/>
      <c r="R40" s="37">
        <f>L40*Q40%</f>
        <v>0</v>
      </c>
      <c r="S40" s="42">
        <v>20</v>
      </c>
      <c r="T40" s="37">
        <f t="shared" si="7"/>
        <v>998.8000000000001</v>
      </c>
      <c r="U40" s="42"/>
      <c r="V40" s="42"/>
      <c r="W40" s="44">
        <f t="shared" si="8"/>
        <v>998.8000000000001</v>
      </c>
      <c r="X40" s="42"/>
      <c r="Y40" s="42"/>
      <c r="Z40" s="42"/>
      <c r="AA40" s="42"/>
      <c r="AB40" s="42"/>
      <c r="AC40" s="42"/>
      <c r="AD40" s="42"/>
      <c r="AE40" s="42">
        <v>30</v>
      </c>
      <c r="AF40" s="37">
        <f>L40*AE40%</f>
        <v>1498.2</v>
      </c>
      <c r="AG40" s="42"/>
      <c r="AH40" s="42"/>
      <c r="AI40" s="42"/>
      <c r="AJ40" s="42"/>
      <c r="AK40" s="42"/>
      <c r="AL40" s="42"/>
      <c r="AM40" s="42"/>
      <c r="AN40" s="37"/>
      <c r="AO40" s="45">
        <f t="shared" si="4"/>
        <v>7491</v>
      </c>
      <c r="AP40" s="26"/>
      <c r="AQ40" s="14"/>
    </row>
    <row r="41" spans="1:43" ht="24.75" thickBot="1">
      <c r="A41" s="33">
        <v>24</v>
      </c>
      <c r="B41" s="88" t="s">
        <v>68</v>
      </c>
      <c r="C41" s="68" t="s">
        <v>57</v>
      </c>
      <c r="D41" s="36">
        <v>4994</v>
      </c>
      <c r="E41" s="42"/>
      <c r="F41" s="42"/>
      <c r="G41" s="42"/>
      <c r="H41" s="42"/>
      <c r="I41" s="42"/>
      <c r="J41" s="39">
        <f t="shared" si="5"/>
        <v>4994</v>
      </c>
      <c r="K41" s="42">
        <v>1</v>
      </c>
      <c r="L41" s="37">
        <f>J41*K41</f>
        <v>4994</v>
      </c>
      <c r="M41" s="37">
        <f>D41*K41</f>
        <v>4994</v>
      </c>
      <c r="N41" s="37"/>
      <c r="O41" s="39"/>
      <c r="P41" s="42"/>
      <c r="Q41" s="42"/>
      <c r="R41" s="37">
        <f>L41*Q41%</f>
        <v>0</v>
      </c>
      <c r="S41" s="42">
        <v>20</v>
      </c>
      <c r="T41" s="37">
        <f t="shared" si="7"/>
        <v>998.8000000000001</v>
      </c>
      <c r="U41" s="42"/>
      <c r="V41" s="42"/>
      <c r="W41" s="44">
        <f t="shared" si="8"/>
        <v>998.8000000000001</v>
      </c>
      <c r="X41" s="42"/>
      <c r="Y41" s="42"/>
      <c r="Z41" s="42"/>
      <c r="AA41" s="42"/>
      <c r="AB41" s="42"/>
      <c r="AC41" s="42"/>
      <c r="AD41" s="42"/>
      <c r="AE41" s="42">
        <v>30</v>
      </c>
      <c r="AF41" s="37">
        <f>L41*AE41%</f>
        <v>1498.2</v>
      </c>
      <c r="AG41" s="42"/>
      <c r="AH41" s="42"/>
      <c r="AI41" s="42"/>
      <c r="AJ41" s="42"/>
      <c r="AK41" s="42"/>
      <c r="AL41" s="42"/>
      <c r="AM41" s="42"/>
      <c r="AN41" s="37"/>
      <c r="AO41" s="45">
        <f t="shared" si="4"/>
        <v>7491</v>
      </c>
      <c r="AP41" s="26"/>
      <c r="AQ41" s="14"/>
    </row>
    <row r="42" spans="1:43" ht="24.75" thickBot="1">
      <c r="A42" s="80">
        <v>25</v>
      </c>
      <c r="B42" s="81" t="s">
        <v>69</v>
      </c>
      <c r="C42" s="82" t="s">
        <v>57</v>
      </c>
      <c r="D42" s="83">
        <v>4994</v>
      </c>
      <c r="E42" s="57"/>
      <c r="F42" s="57"/>
      <c r="G42" s="57"/>
      <c r="H42" s="57"/>
      <c r="I42" s="57"/>
      <c r="J42" s="84">
        <f t="shared" si="5"/>
        <v>4994</v>
      </c>
      <c r="K42" s="85">
        <v>1</v>
      </c>
      <c r="L42" s="69">
        <f>J42*K42</f>
        <v>4994</v>
      </c>
      <c r="M42" s="37">
        <f>D42*K42</f>
        <v>4994</v>
      </c>
      <c r="N42" s="38"/>
      <c r="O42" s="84"/>
      <c r="P42" s="57"/>
      <c r="Q42" s="85"/>
      <c r="R42" s="69">
        <f>L42*Q42%</f>
        <v>0</v>
      </c>
      <c r="S42" s="57"/>
      <c r="T42" s="37">
        <f t="shared" si="7"/>
        <v>0</v>
      </c>
      <c r="U42" s="57"/>
      <c r="V42" s="57"/>
      <c r="W42" s="44">
        <f t="shared" si="8"/>
        <v>0</v>
      </c>
      <c r="X42" s="57"/>
      <c r="Y42" s="57"/>
      <c r="Z42" s="57"/>
      <c r="AA42" s="57"/>
      <c r="AB42" s="57"/>
      <c r="AC42" s="57"/>
      <c r="AD42" s="57"/>
      <c r="AE42" s="57">
        <v>30</v>
      </c>
      <c r="AF42" s="69">
        <f>L42*AE42%</f>
        <v>1498.2</v>
      </c>
      <c r="AG42" s="57"/>
      <c r="AH42" s="57"/>
      <c r="AI42" s="57"/>
      <c r="AJ42" s="57"/>
      <c r="AK42" s="57"/>
      <c r="AL42" s="57"/>
      <c r="AM42" s="57"/>
      <c r="AN42" s="38"/>
      <c r="AO42" s="45">
        <f t="shared" si="4"/>
        <v>6492.2</v>
      </c>
      <c r="AP42" s="26"/>
      <c r="AQ42" s="14"/>
    </row>
    <row r="43" spans="1:43" ht="24.75" thickBot="1">
      <c r="A43" s="47">
        <v>26</v>
      </c>
      <c r="B43" s="89" t="s">
        <v>70</v>
      </c>
      <c r="C43" s="56" t="s">
        <v>57</v>
      </c>
      <c r="D43" s="50">
        <v>4994</v>
      </c>
      <c r="E43" s="53"/>
      <c r="F43" s="53"/>
      <c r="G43" s="53"/>
      <c r="H43" s="53"/>
      <c r="I43" s="53"/>
      <c r="J43" s="90">
        <f t="shared" si="5"/>
        <v>4994</v>
      </c>
      <c r="K43" s="54">
        <v>1</v>
      </c>
      <c r="L43" s="55">
        <f>J43*K43</f>
        <v>4994</v>
      </c>
      <c r="M43" s="37">
        <f>D43*K43</f>
        <v>4994</v>
      </c>
      <c r="N43" s="51"/>
      <c r="O43" s="90"/>
      <c r="P43" s="53"/>
      <c r="Q43" s="53"/>
      <c r="R43" s="53"/>
      <c r="S43" s="53"/>
      <c r="T43" s="37">
        <f t="shared" si="7"/>
        <v>0</v>
      </c>
      <c r="U43" s="53"/>
      <c r="V43" s="53"/>
      <c r="W43" s="44">
        <f t="shared" si="8"/>
        <v>0</v>
      </c>
      <c r="X43" s="53"/>
      <c r="Y43" s="53"/>
      <c r="Z43" s="53"/>
      <c r="AA43" s="53"/>
      <c r="AB43" s="53"/>
      <c r="AC43" s="53"/>
      <c r="AD43" s="53"/>
      <c r="AE43" s="53"/>
      <c r="AF43" s="55">
        <f>L43*AE43%</f>
        <v>0</v>
      </c>
      <c r="AG43" s="53"/>
      <c r="AH43" s="53"/>
      <c r="AI43" s="53"/>
      <c r="AJ43" s="53"/>
      <c r="AK43" s="53"/>
      <c r="AL43" s="53"/>
      <c r="AM43" s="53"/>
      <c r="AN43" s="51">
        <v>560</v>
      </c>
      <c r="AO43" s="45">
        <f t="shared" si="4"/>
        <v>5554</v>
      </c>
      <c r="AP43" s="26"/>
      <c r="AQ43" s="14"/>
    </row>
    <row r="44" spans="1:43" s="114" customFormat="1" ht="52.5" customHeight="1" thickBot="1">
      <c r="A44" s="47">
        <v>27</v>
      </c>
      <c r="B44" s="103" t="s">
        <v>71</v>
      </c>
      <c r="C44" s="104" t="s">
        <v>72</v>
      </c>
      <c r="D44" s="105">
        <v>3947</v>
      </c>
      <c r="E44" s="106"/>
      <c r="F44" s="106"/>
      <c r="G44" s="106"/>
      <c r="H44" s="106"/>
      <c r="I44" s="106"/>
      <c r="J44" s="107">
        <f t="shared" si="5"/>
        <v>3947</v>
      </c>
      <c r="K44" s="108">
        <v>1</v>
      </c>
      <c r="L44" s="109">
        <f>J44*K44</f>
        <v>3947</v>
      </c>
      <c r="M44" s="110">
        <f>D44*K44</f>
        <v>3947</v>
      </c>
      <c r="N44" s="106"/>
      <c r="O44" s="107"/>
      <c r="P44" s="106"/>
      <c r="Q44" s="106"/>
      <c r="R44" s="109">
        <f>L44*Q44%</f>
        <v>0</v>
      </c>
      <c r="S44" s="106">
        <v>30</v>
      </c>
      <c r="T44" s="110">
        <f t="shared" si="7"/>
        <v>1184.1</v>
      </c>
      <c r="U44" s="106"/>
      <c r="V44" s="106"/>
      <c r="W44" s="44">
        <f t="shared" si="8"/>
        <v>1184.1</v>
      </c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11">
        <v>422.9</v>
      </c>
      <c r="AO44" s="45">
        <f t="shared" si="4"/>
        <v>5554</v>
      </c>
      <c r="AP44" s="112"/>
      <c r="AQ44" s="113"/>
    </row>
    <row r="45" spans="1:43" ht="52.5" customHeight="1" thickBot="1">
      <c r="A45" s="47">
        <v>28</v>
      </c>
      <c r="B45" s="89" t="s">
        <v>73</v>
      </c>
      <c r="C45" s="56" t="s">
        <v>72</v>
      </c>
      <c r="D45" s="50">
        <v>3947</v>
      </c>
      <c r="E45" s="53"/>
      <c r="F45" s="53"/>
      <c r="G45" s="53"/>
      <c r="H45" s="53"/>
      <c r="I45" s="53"/>
      <c r="J45" s="90">
        <f t="shared" si="5"/>
        <v>3947</v>
      </c>
      <c r="K45" s="54">
        <v>1</v>
      </c>
      <c r="L45" s="55">
        <f>J45*K45</f>
        <v>3947</v>
      </c>
      <c r="M45" s="37">
        <f>D45*K45</f>
        <v>3947</v>
      </c>
      <c r="N45" s="53"/>
      <c r="O45" s="90"/>
      <c r="P45" s="53"/>
      <c r="Q45" s="53"/>
      <c r="R45" s="55">
        <f>L45*Q45%</f>
        <v>0</v>
      </c>
      <c r="S45" s="53"/>
      <c r="T45" s="37">
        <f t="shared" si="7"/>
        <v>0</v>
      </c>
      <c r="U45" s="53"/>
      <c r="V45" s="53"/>
      <c r="W45" s="44">
        <f t="shared" si="8"/>
        <v>0</v>
      </c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1">
        <v>1607</v>
      </c>
      <c r="AO45" s="45">
        <f t="shared" si="4"/>
        <v>5554</v>
      </c>
      <c r="AP45" s="26"/>
      <c r="AQ45" s="14"/>
    </row>
    <row r="46" spans="1:43" ht="24.75" thickBot="1">
      <c r="A46" s="58"/>
      <c r="B46" s="86" t="s">
        <v>74</v>
      </c>
      <c r="C46" s="60" t="s">
        <v>75</v>
      </c>
      <c r="D46" s="61">
        <v>3730</v>
      </c>
      <c r="E46" s="62"/>
      <c r="F46" s="62"/>
      <c r="G46" s="62"/>
      <c r="H46" s="62"/>
      <c r="I46" s="62"/>
      <c r="J46" s="87">
        <f t="shared" si="5"/>
        <v>3730</v>
      </c>
      <c r="K46" s="64">
        <v>1.5</v>
      </c>
      <c r="L46" s="67">
        <f>J46*K46</f>
        <v>5595</v>
      </c>
      <c r="M46" s="37">
        <f>D46*K46</f>
        <v>5595</v>
      </c>
      <c r="N46" s="62"/>
      <c r="O46" s="87">
        <v>4</v>
      </c>
      <c r="P46" s="64">
        <f>L46*O46%</f>
        <v>223.8</v>
      </c>
      <c r="Q46" s="62"/>
      <c r="R46" s="67">
        <f>L46*Q46%</f>
        <v>0</v>
      </c>
      <c r="S46" s="62"/>
      <c r="T46" s="37">
        <f t="shared" si="7"/>
        <v>0</v>
      </c>
      <c r="U46" s="62"/>
      <c r="V46" s="62"/>
      <c r="W46" s="44">
        <f t="shared" si="8"/>
        <v>223.8</v>
      </c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5"/>
      <c r="AO46" s="45">
        <f t="shared" si="4"/>
        <v>5818.8</v>
      </c>
      <c r="AP46" s="26"/>
      <c r="AQ46" s="14"/>
    </row>
    <row r="47" spans="1:43" ht="24.75" thickBot="1">
      <c r="A47" s="115">
        <v>29</v>
      </c>
      <c r="B47" s="116" t="s">
        <v>76</v>
      </c>
      <c r="C47" s="68" t="s">
        <v>77</v>
      </c>
      <c r="D47" s="36">
        <v>3947</v>
      </c>
      <c r="E47" s="42"/>
      <c r="F47" s="42"/>
      <c r="G47" s="42"/>
      <c r="H47" s="42"/>
      <c r="I47" s="42"/>
      <c r="J47" s="39">
        <f t="shared" si="5"/>
        <v>3947</v>
      </c>
      <c r="K47" s="42">
        <v>1</v>
      </c>
      <c r="L47" s="37">
        <f>J47*K47</f>
        <v>3947</v>
      </c>
      <c r="M47" s="37">
        <f>D47*K47</f>
        <v>3947</v>
      </c>
      <c r="N47" s="42"/>
      <c r="O47" s="39">
        <v>25.6</v>
      </c>
      <c r="P47" s="42">
        <f>L47*O47%</f>
        <v>1010.432</v>
      </c>
      <c r="Q47" s="42"/>
      <c r="R47" s="41">
        <f>L47*Q47%</f>
        <v>0</v>
      </c>
      <c r="S47" s="42"/>
      <c r="T47" s="37">
        <f t="shared" si="7"/>
        <v>0</v>
      </c>
      <c r="U47" s="42"/>
      <c r="V47" s="42"/>
      <c r="W47" s="44">
        <f t="shared" si="8"/>
        <v>1010.432</v>
      </c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37">
        <v>596.57</v>
      </c>
      <c r="AO47" s="45">
        <f t="shared" si="4"/>
        <v>5554.0019999999995</v>
      </c>
      <c r="AP47" s="26"/>
      <c r="AQ47" s="14"/>
    </row>
    <row r="48" spans="1:43" ht="13.5" thickBot="1">
      <c r="A48" s="117"/>
      <c r="B48" s="118"/>
      <c r="C48" s="56"/>
      <c r="D48" s="50">
        <v>3947</v>
      </c>
      <c r="E48" s="53"/>
      <c r="F48" s="53"/>
      <c r="G48" s="53"/>
      <c r="H48" s="53"/>
      <c r="I48" s="53"/>
      <c r="J48" s="90">
        <f t="shared" si="5"/>
        <v>3947</v>
      </c>
      <c r="K48" s="53">
        <v>0.5</v>
      </c>
      <c r="L48" s="51">
        <f>J48*K48</f>
        <v>1973.5</v>
      </c>
      <c r="M48" s="37">
        <f>D48*K48</f>
        <v>1973.5</v>
      </c>
      <c r="N48" s="53"/>
      <c r="O48" s="90">
        <v>25.6</v>
      </c>
      <c r="P48" s="53">
        <f>L48*O48%</f>
        <v>505.216</v>
      </c>
      <c r="Q48" s="53"/>
      <c r="R48" s="55">
        <f>L48*Q48%</f>
        <v>0</v>
      </c>
      <c r="S48" s="53"/>
      <c r="T48" s="37">
        <f t="shared" si="7"/>
        <v>0</v>
      </c>
      <c r="U48" s="53"/>
      <c r="V48" s="53"/>
      <c r="W48" s="44">
        <f t="shared" si="8"/>
        <v>505.216</v>
      </c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1"/>
      <c r="AO48" s="45">
        <f t="shared" si="4"/>
        <v>2478.716</v>
      </c>
      <c r="AP48" s="26"/>
      <c r="AQ48" s="14"/>
    </row>
    <row r="49" spans="1:43" s="79" customFormat="1" ht="13.5" thickBot="1">
      <c r="A49" s="119"/>
      <c r="B49" s="120"/>
      <c r="C49" s="60"/>
      <c r="D49" s="121"/>
      <c r="E49" s="64"/>
      <c r="F49" s="64"/>
      <c r="G49" s="64"/>
      <c r="H49" s="64"/>
      <c r="I49" s="64"/>
      <c r="J49" s="122"/>
      <c r="K49" s="64">
        <f>K47+K48</f>
        <v>1.5</v>
      </c>
      <c r="L49" s="55">
        <f>L47+L48</f>
        <v>5920.5</v>
      </c>
      <c r="M49" s="41"/>
      <c r="N49" s="64"/>
      <c r="O49" s="123"/>
      <c r="P49" s="54">
        <f>P47+P48</f>
        <v>1515.6480000000001</v>
      </c>
      <c r="Q49" s="54"/>
      <c r="R49" s="55">
        <f>R47+R48</f>
        <v>0</v>
      </c>
      <c r="S49" s="64"/>
      <c r="T49" s="41">
        <f t="shared" si="7"/>
        <v>0</v>
      </c>
      <c r="U49" s="64"/>
      <c r="V49" s="64"/>
      <c r="W49" s="44">
        <f t="shared" si="8"/>
        <v>1515.6480000000001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7"/>
      <c r="AO49" s="45">
        <f t="shared" si="4"/>
        <v>7436.148</v>
      </c>
      <c r="AP49" s="77"/>
      <c r="AQ49" s="78"/>
    </row>
    <row r="50" spans="1:43" ht="24.75" thickBot="1">
      <c r="A50" s="124">
        <v>30</v>
      </c>
      <c r="B50" s="125" t="s">
        <v>78</v>
      </c>
      <c r="C50" s="73" t="s">
        <v>77</v>
      </c>
      <c r="D50" s="126">
        <v>3947</v>
      </c>
      <c r="E50" s="127"/>
      <c r="F50" s="127"/>
      <c r="G50" s="127"/>
      <c r="H50" s="127"/>
      <c r="I50" s="127"/>
      <c r="J50" s="76">
        <f aca="true" t="shared" si="9" ref="J50:J65">D50</f>
        <v>3947</v>
      </c>
      <c r="K50" s="75">
        <v>0.5</v>
      </c>
      <c r="L50" s="51">
        <f>J50*K50</f>
        <v>1973.5</v>
      </c>
      <c r="M50" s="37">
        <f>D50*K50</f>
        <v>1973.5</v>
      </c>
      <c r="N50" s="127"/>
      <c r="O50" s="90">
        <v>25.6</v>
      </c>
      <c r="P50" s="53">
        <f>L50*O50%</f>
        <v>505.216</v>
      </c>
      <c r="Q50" s="53"/>
      <c r="R50" s="55">
        <f aca="true" t="shared" si="10" ref="R50:R55">L50*Q50%</f>
        <v>0</v>
      </c>
      <c r="S50" s="127"/>
      <c r="T50" s="37">
        <f>T47+T48</f>
        <v>0</v>
      </c>
      <c r="U50" s="127"/>
      <c r="V50" s="127"/>
      <c r="W50" s="44">
        <f t="shared" si="8"/>
        <v>505.216</v>
      </c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8">
        <v>298.28</v>
      </c>
      <c r="AO50" s="45">
        <f t="shared" si="4"/>
        <v>2776.996</v>
      </c>
      <c r="AP50" s="26"/>
      <c r="AQ50" s="14"/>
    </row>
    <row r="51" spans="1:43" ht="13.5" thickBot="1">
      <c r="A51" s="115">
        <v>31</v>
      </c>
      <c r="B51" s="116" t="s">
        <v>79</v>
      </c>
      <c r="C51" s="68" t="s">
        <v>80</v>
      </c>
      <c r="D51" s="36">
        <v>3947</v>
      </c>
      <c r="E51" s="42"/>
      <c r="F51" s="42"/>
      <c r="G51" s="42"/>
      <c r="H51" s="42"/>
      <c r="I51" s="42"/>
      <c r="J51" s="39">
        <f t="shared" si="9"/>
        <v>3947</v>
      </c>
      <c r="K51" s="42">
        <v>1</v>
      </c>
      <c r="L51" s="37">
        <f>J51*K51</f>
        <v>3947</v>
      </c>
      <c r="M51" s="37">
        <f>D51*K51</f>
        <v>3947</v>
      </c>
      <c r="N51" s="42"/>
      <c r="O51" s="39">
        <v>25.6</v>
      </c>
      <c r="P51" s="42">
        <f>L51*O51%</f>
        <v>1010.432</v>
      </c>
      <c r="Q51" s="42"/>
      <c r="R51" s="41">
        <f t="shared" si="10"/>
        <v>0</v>
      </c>
      <c r="S51" s="42"/>
      <c r="T51" s="37">
        <f>L51*S51%</f>
        <v>0</v>
      </c>
      <c r="U51" s="42"/>
      <c r="V51" s="42"/>
      <c r="W51" s="44">
        <f t="shared" si="8"/>
        <v>1010.432</v>
      </c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37">
        <v>596.57</v>
      </c>
      <c r="AO51" s="45">
        <f t="shared" si="4"/>
        <v>5554.0019999999995</v>
      </c>
      <c r="AP51" s="26"/>
      <c r="AQ51" s="14"/>
    </row>
    <row r="52" spans="1:43" ht="13.5" thickBot="1">
      <c r="A52" s="117"/>
      <c r="B52" s="118"/>
      <c r="C52" s="56"/>
      <c r="D52" s="50">
        <v>3947</v>
      </c>
      <c r="E52" s="53"/>
      <c r="F52" s="53"/>
      <c r="G52" s="53"/>
      <c r="H52" s="53"/>
      <c r="I52" s="53"/>
      <c r="J52" s="90">
        <f t="shared" si="9"/>
        <v>3947</v>
      </c>
      <c r="K52" s="53">
        <v>0.15</v>
      </c>
      <c r="L52" s="51">
        <f>J52*K52</f>
        <v>592.05</v>
      </c>
      <c r="M52" s="37">
        <f>D52*K52</f>
        <v>592.05</v>
      </c>
      <c r="N52" s="51"/>
      <c r="O52" s="90">
        <v>25.6</v>
      </c>
      <c r="P52" s="53">
        <f>L52*O52%</f>
        <v>151.5648</v>
      </c>
      <c r="Q52" s="53"/>
      <c r="R52" s="55">
        <f t="shared" si="10"/>
        <v>0</v>
      </c>
      <c r="S52" s="53"/>
      <c r="T52" s="37">
        <f>L52*S52%</f>
        <v>0</v>
      </c>
      <c r="U52" s="53"/>
      <c r="V52" s="53"/>
      <c r="W52" s="44">
        <f t="shared" si="8"/>
        <v>151.5648</v>
      </c>
      <c r="X52" s="53"/>
      <c r="Y52" s="53"/>
      <c r="Z52" s="53"/>
      <c r="AA52" s="53"/>
      <c r="AB52" s="53"/>
      <c r="AC52" s="53"/>
      <c r="AD52" s="53"/>
      <c r="AE52" s="53"/>
      <c r="AF52" s="51"/>
      <c r="AG52" s="53"/>
      <c r="AH52" s="53"/>
      <c r="AI52" s="53"/>
      <c r="AJ52" s="53"/>
      <c r="AK52" s="53"/>
      <c r="AL52" s="53"/>
      <c r="AM52" s="53"/>
      <c r="AN52" s="51"/>
      <c r="AO52" s="45">
        <f t="shared" si="4"/>
        <v>743.6148</v>
      </c>
      <c r="AP52" s="26"/>
      <c r="AQ52" s="14"/>
    </row>
    <row r="53" spans="1:43" s="79" customFormat="1" ht="13.5" thickBot="1">
      <c r="A53" s="124"/>
      <c r="B53" s="125"/>
      <c r="C53" s="73"/>
      <c r="D53" s="74"/>
      <c r="E53" s="75"/>
      <c r="F53" s="75"/>
      <c r="G53" s="75"/>
      <c r="H53" s="75"/>
      <c r="I53" s="75"/>
      <c r="J53" s="76">
        <f t="shared" si="9"/>
        <v>0</v>
      </c>
      <c r="K53" s="75">
        <f>K51+K52</f>
        <v>1.15</v>
      </c>
      <c r="L53" s="66">
        <f>L51+L52</f>
        <v>4539.05</v>
      </c>
      <c r="M53" s="37">
        <f>D53*K53</f>
        <v>0</v>
      </c>
      <c r="N53" s="66"/>
      <c r="O53" s="75"/>
      <c r="P53" s="75">
        <f>P51+P52</f>
        <v>1161.9968</v>
      </c>
      <c r="Q53" s="75"/>
      <c r="R53" s="66">
        <f t="shared" si="10"/>
        <v>0</v>
      </c>
      <c r="S53" s="75"/>
      <c r="T53" s="37">
        <f>T51+T52</f>
        <v>0</v>
      </c>
      <c r="U53" s="75"/>
      <c r="V53" s="75"/>
      <c r="W53" s="44">
        <f t="shared" si="8"/>
        <v>1161.9968</v>
      </c>
      <c r="X53" s="75"/>
      <c r="Y53" s="75"/>
      <c r="Z53" s="75"/>
      <c r="AA53" s="75"/>
      <c r="AB53" s="75"/>
      <c r="AC53" s="75"/>
      <c r="AD53" s="75"/>
      <c r="AE53" s="75"/>
      <c r="AF53" s="66"/>
      <c r="AG53" s="75"/>
      <c r="AH53" s="75"/>
      <c r="AI53" s="75"/>
      <c r="AJ53" s="75"/>
      <c r="AK53" s="75"/>
      <c r="AL53" s="75"/>
      <c r="AM53" s="75"/>
      <c r="AN53" s="66">
        <f>AN51</f>
        <v>596.57</v>
      </c>
      <c r="AO53" s="45">
        <f t="shared" si="4"/>
        <v>6297.6168</v>
      </c>
      <c r="AP53" s="77"/>
      <c r="AQ53" s="78"/>
    </row>
    <row r="54" spans="1:43" ht="13.5" thickBot="1">
      <c r="A54" s="33">
        <v>32</v>
      </c>
      <c r="B54" s="81" t="s">
        <v>81</v>
      </c>
      <c r="C54" s="82" t="s">
        <v>80</v>
      </c>
      <c r="D54" s="83">
        <v>3947</v>
      </c>
      <c r="E54" s="57"/>
      <c r="F54" s="57"/>
      <c r="G54" s="57"/>
      <c r="H54" s="57"/>
      <c r="I54" s="57"/>
      <c r="J54" s="84">
        <f t="shared" si="9"/>
        <v>3947</v>
      </c>
      <c r="K54" s="57">
        <v>1</v>
      </c>
      <c r="L54" s="38">
        <f>J54*K54</f>
        <v>3947</v>
      </c>
      <c r="M54" s="37">
        <f>D54*K54</f>
        <v>3947</v>
      </c>
      <c r="N54" s="57"/>
      <c r="O54" s="84">
        <v>25.6</v>
      </c>
      <c r="P54" s="57">
        <f>L54*O54%</f>
        <v>1010.432</v>
      </c>
      <c r="Q54" s="57"/>
      <c r="R54" s="69">
        <f t="shared" si="10"/>
        <v>0</v>
      </c>
      <c r="S54" s="57"/>
      <c r="T54" s="37">
        <f>L54*S54%</f>
        <v>0</v>
      </c>
      <c r="U54" s="57"/>
      <c r="V54" s="57"/>
      <c r="W54" s="44">
        <f t="shared" si="8"/>
        <v>1010.432</v>
      </c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38">
        <v>596.57</v>
      </c>
      <c r="AO54" s="45">
        <f t="shared" si="4"/>
        <v>5554.0019999999995</v>
      </c>
      <c r="AP54" s="26"/>
      <c r="AQ54" s="14"/>
    </row>
    <row r="55" spans="1:43" ht="13.5" thickBot="1">
      <c r="A55" s="47"/>
      <c r="B55" s="89"/>
      <c r="C55" s="56"/>
      <c r="D55" s="50">
        <v>3947</v>
      </c>
      <c r="E55" s="53"/>
      <c r="F55" s="53"/>
      <c r="G55" s="53"/>
      <c r="H55" s="53"/>
      <c r="I55" s="53"/>
      <c r="J55" s="90">
        <f t="shared" si="9"/>
        <v>3947</v>
      </c>
      <c r="K55" s="53">
        <v>0.15</v>
      </c>
      <c r="L55" s="51">
        <f>J55*K55</f>
        <v>592.05</v>
      </c>
      <c r="M55" s="37">
        <f>D55*K55</f>
        <v>592.05</v>
      </c>
      <c r="N55" s="51"/>
      <c r="O55" s="90">
        <v>25.6</v>
      </c>
      <c r="P55" s="53">
        <f>L55*O55%</f>
        <v>151.5648</v>
      </c>
      <c r="Q55" s="53"/>
      <c r="R55" s="55">
        <f t="shared" si="10"/>
        <v>0</v>
      </c>
      <c r="S55" s="53"/>
      <c r="T55" s="37">
        <f>L55*S55%</f>
        <v>0</v>
      </c>
      <c r="U55" s="53"/>
      <c r="V55" s="53"/>
      <c r="W55" s="44">
        <f t="shared" si="8"/>
        <v>151.5648</v>
      </c>
      <c r="X55" s="53"/>
      <c r="Y55" s="53"/>
      <c r="Z55" s="53"/>
      <c r="AA55" s="53"/>
      <c r="AB55" s="53"/>
      <c r="AC55" s="53"/>
      <c r="AD55" s="53"/>
      <c r="AE55" s="53"/>
      <c r="AF55" s="51"/>
      <c r="AG55" s="53"/>
      <c r="AH55" s="53"/>
      <c r="AI55" s="53"/>
      <c r="AJ55" s="53"/>
      <c r="AK55" s="53"/>
      <c r="AL55" s="53"/>
      <c r="AM55" s="53"/>
      <c r="AN55" s="51"/>
      <c r="AO55" s="45">
        <f t="shared" si="4"/>
        <v>743.6148</v>
      </c>
      <c r="AP55" s="26"/>
      <c r="AQ55" s="14"/>
    </row>
    <row r="56" spans="1:43" s="79" customFormat="1" ht="13.5" thickBot="1">
      <c r="A56" s="71"/>
      <c r="B56" s="86"/>
      <c r="C56" s="60"/>
      <c r="D56" s="121"/>
      <c r="E56" s="64"/>
      <c r="F56" s="64"/>
      <c r="G56" s="64"/>
      <c r="H56" s="64"/>
      <c r="I56" s="64"/>
      <c r="J56" s="87">
        <f t="shared" si="9"/>
        <v>0</v>
      </c>
      <c r="K56" s="64">
        <f>K54+K55</f>
        <v>1.15</v>
      </c>
      <c r="L56" s="67">
        <f>L54+L55</f>
        <v>4539.05</v>
      </c>
      <c r="M56" s="37">
        <f>D56*K56</f>
        <v>0</v>
      </c>
      <c r="N56" s="67"/>
      <c r="O56" s="64"/>
      <c r="P56" s="64">
        <f>P54+P55</f>
        <v>1161.9968</v>
      </c>
      <c r="Q56" s="64"/>
      <c r="R56" s="67">
        <f>R54+R55</f>
        <v>0</v>
      </c>
      <c r="S56" s="64"/>
      <c r="T56" s="37">
        <f>T54+T55</f>
        <v>0</v>
      </c>
      <c r="U56" s="64"/>
      <c r="V56" s="64"/>
      <c r="W56" s="44">
        <f t="shared" si="8"/>
        <v>1161.9968</v>
      </c>
      <c r="X56" s="64"/>
      <c r="Y56" s="64"/>
      <c r="Z56" s="64"/>
      <c r="AA56" s="64"/>
      <c r="AB56" s="64"/>
      <c r="AC56" s="64"/>
      <c r="AD56" s="64"/>
      <c r="AE56" s="64"/>
      <c r="AF56" s="67"/>
      <c r="AG56" s="64"/>
      <c r="AH56" s="64"/>
      <c r="AI56" s="64"/>
      <c r="AJ56" s="64"/>
      <c r="AK56" s="64"/>
      <c r="AL56" s="64"/>
      <c r="AM56" s="64"/>
      <c r="AN56" s="67">
        <f>AN54</f>
        <v>596.57</v>
      </c>
      <c r="AO56" s="45">
        <f t="shared" si="4"/>
        <v>6297.6168</v>
      </c>
      <c r="AP56" s="77"/>
      <c r="AQ56" s="78"/>
    </row>
    <row r="57" spans="1:43" ht="13.5" thickBot="1">
      <c r="A57" s="129">
        <v>33</v>
      </c>
      <c r="B57" s="116" t="s">
        <v>82</v>
      </c>
      <c r="C57" s="68" t="s">
        <v>80</v>
      </c>
      <c r="D57" s="36">
        <v>3947</v>
      </c>
      <c r="E57" s="42"/>
      <c r="F57" s="42"/>
      <c r="G57" s="42"/>
      <c r="H57" s="42"/>
      <c r="I57" s="42"/>
      <c r="J57" s="39">
        <f t="shared" si="9"/>
        <v>3947</v>
      </c>
      <c r="K57" s="42">
        <v>1</v>
      </c>
      <c r="L57" s="37">
        <f>J57*K57</f>
        <v>3947</v>
      </c>
      <c r="M57" s="37">
        <f>D57*K57</f>
        <v>3947</v>
      </c>
      <c r="N57" s="42"/>
      <c r="O57" s="39">
        <v>25.6</v>
      </c>
      <c r="P57" s="37">
        <f>L57*O57%</f>
        <v>1010.432</v>
      </c>
      <c r="Q57" s="42"/>
      <c r="R57" s="41">
        <f>L57*Q57%</f>
        <v>0</v>
      </c>
      <c r="S57" s="42">
        <v>15</v>
      </c>
      <c r="T57" s="37">
        <f>L57*S57%</f>
        <v>592.05</v>
      </c>
      <c r="U57" s="42"/>
      <c r="V57" s="42"/>
      <c r="W57" s="44">
        <f t="shared" si="8"/>
        <v>1602.482</v>
      </c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37">
        <v>4.52</v>
      </c>
      <c r="AO57" s="45">
        <f t="shared" si="4"/>
        <v>5554.002</v>
      </c>
      <c r="AP57" s="26"/>
      <c r="AQ57" s="14"/>
    </row>
    <row r="58" spans="1:43" ht="13.5" thickBot="1">
      <c r="A58" s="117"/>
      <c r="B58" s="118"/>
      <c r="C58" s="56"/>
      <c r="D58" s="50">
        <v>3947</v>
      </c>
      <c r="E58" s="53"/>
      <c r="F58" s="53"/>
      <c r="G58" s="53"/>
      <c r="H58" s="53"/>
      <c r="I58" s="53"/>
      <c r="J58" s="90">
        <f t="shared" si="9"/>
        <v>3947</v>
      </c>
      <c r="K58" s="53">
        <v>0.15</v>
      </c>
      <c r="L58" s="51">
        <f>J58*K58</f>
        <v>592.05</v>
      </c>
      <c r="M58" s="37">
        <f>D58*K58</f>
        <v>592.05</v>
      </c>
      <c r="N58" s="51"/>
      <c r="O58" s="90">
        <v>25.6</v>
      </c>
      <c r="P58" s="51">
        <f>L58*O58%</f>
        <v>151.5648</v>
      </c>
      <c r="Q58" s="53"/>
      <c r="R58" s="55">
        <f>L58*Q58%</f>
        <v>0</v>
      </c>
      <c r="S58" s="53"/>
      <c r="T58" s="37">
        <f>L58*S58%</f>
        <v>0</v>
      </c>
      <c r="U58" s="53"/>
      <c r="V58" s="53"/>
      <c r="W58" s="44">
        <f t="shared" si="8"/>
        <v>151.5648</v>
      </c>
      <c r="X58" s="53"/>
      <c r="Y58" s="53"/>
      <c r="Z58" s="53"/>
      <c r="AA58" s="53"/>
      <c r="AB58" s="53"/>
      <c r="AC58" s="53"/>
      <c r="AD58" s="53"/>
      <c r="AE58" s="53"/>
      <c r="AF58" s="51"/>
      <c r="AG58" s="53"/>
      <c r="AH58" s="53"/>
      <c r="AI58" s="53"/>
      <c r="AJ58" s="53"/>
      <c r="AK58" s="53"/>
      <c r="AL58" s="53"/>
      <c r="AM58" s="53"/>
      <c r="AN58" s="51"/>
      <c r="AO58" s="45">
        <f t="shared" si="4"/>
        <v>743.6148</v>
      </c>
      <c r="AP58" s="26"/>
      <c r="AQ58" s="14"/>
    </row>
    <row r="59" spans="1:43" s="79" customFormat="1" ht="13.5" thickBot="1">
      <c r="A59" s="119"/>
      <c r="B59" s="125"/>
      <c r="C59" s="73"/>
      <c r="D59" s="74"/>
      <c r="E59" s="75"/>
      <c r="F59" s="75"/>
      <c r="G59" s="75"/>
      <c r="H59" s="75"/>
      <c r="I59" s="75"/>
      <c r="J59" s="76">
        <f t="shared" si="9"/>
        <v>0</v>
      </c>
      <c r="K59" s="75">
        <f>K57+K58</f>
        <v>1.15</v>
      </c>
      <c r="L59" s="66">
        <f>L57+L58</f>
        <v>4539.05</v>
      </c>
      <c r="M59" s="37">
        <f>D59*K59</f>
        <v>0</v>
      </c>
      <c r="N59" s="66"/>
      <c r="O59" s="75"/>
      <c r="P59" s="66">
        <f>P57+P58</f>
        <v>1161.9968</v>
      </c>
      <c r="Q59" s="75"/>
      <c r="R59" s="66">
        <f>R57+R58</f>
        <v>0</v>
      </c>
      <c r="S59" s="75"/>
      <c r="T59" s="37">
        <f>T57+T58</f>
        <v>592.05</v>
      </c>
      <c r="U59" s="75"/>
      <c r="V59" s="75"/>
      <c r="W59" s="44">
        <f t="shared" si="8"/>
        <v>1754.0467999999998</v>
      </c>
      <c r="X59" s="75"/>
      <c r="Y59" s="75"/>
      <c r="Z59" s="75"/>
      <c r="AA59" s="75"/>
      <c r="AB59" s="75"/>
      <c r="AC59" s="75"/>
      <c r="AD59" s="75"/>
      <c r="AE59" s="75"/>
      <c r="AF59" s="66"/>
      <c r="AG59" s="75"/>
      <c r="AH59" s="75"/>
      <c r="AI59" s="75"/>
      <c r="AJ59" s="75"/>
      <c r="AK59" s="75"/>
      <c r="AL59" s="75"/>
      <c r="AM59" s="75"/>
      <c r="AN59" s="66"/>
      <c r="AO59" s="45">
        <f t="shared" si="4"/>
        <v>6293.0968</v>
      </c>
      <c r="AP59" s="77"/>
      <c r="AQ59" s="78"/>
    </row>
    <row r="60" spans="1:43" ht="13.5" thickBot="1">
      <c r="A60" s="33">
        <v>34</v>
      </c>
      <c r="B60" s="81" t="s">
        <v>83</v>
      </c>
      <c r="C60" s="82" t="s">
        <v>80</v>
      </c>
      <c r="D60" s="83">
        <v>3947</v>
      </c>
      <c r="E60" s="57"/>
      <c r="F60" s="57"/>
      <c r="G60" s="57"/>
      <c r="H60" s="57"/>
      <c r="I60" s="57"/>
      <c r="J60" s="84">
        <f t="shared" si="9"/>
        <v>3947</v>
      </c>
      <c r="K60" s="57">
        <v>1</v>
      </c>
      <c r="L60" s="38">
        <f>J60*K60</f>
        <v>3947</v>
      </c>
      <c r="M60" s="37">
        <f>D60*K60</f>
        <v>3947</v>
      </c>
      <c r="N60" s="57"/>
      <c r="O60" s="84">
        <v>25.6</v>
      </c>
      <c r="P60" s="57">
        <f>L60*O60%</f>
        <v>1010.432</v>
      </c>
      <c r="Q60" s="57"/>
      <c r="R60" s="69">
        <f>L60*Q60%</f>
        <v>0</v>
      </c>
      <c r="S60" s="57">
        <v>15</v>
      </c>
      <c r="T60" s="37">
        <f>L60*S60%</f>
        <v>592.05</v>
      </c>
      <c r="U60" s="57"/>
      <c r="V60" s="57"/>
      <c r="W60" s="44">
        <f t="shared" si="8"/>
        <v>1602.482</v>
      </c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38">
        <v>4.52</v>
      </c>
      <c r="AO60" s="45">
        <f t="shared" si="4"/>
        <v>5554.002</v>
      </c>
      <c r="AP60" s="26"/>
      <c r="AQ60" s="14"/>
    </row>
    <row r="61" spans="1:43" ht="13.5" thickBot="1">
      <c r="A61" s="47"/>
      <c r="B61" s="89"/>
      <c r="C61" s="56"/>
      <c r="D61" s="50">
        <v>3947</v>
      </c>
      <c r="E61" s="53"/>
      <c r="F61" s="53"/>
      <c r="G61" s="53"/>
      <c r="H61" s="53"/>
      <c r="I61" s="53"/>
      <c r="J61" s="90">
        <f t="shared" si="9"/>
        <v>3947</v>
      </c>
      <c r="K61" s="53">
        <v>0.15</v>
      </c>
      <c r="L61" s="51">
        <f>J61*K61</f>
        <v>592.05</v>
      </c>
      <c r="M61" s="37">
        <f>D61*K61</f>
        <v>592.05</v>
      </c>
      <c r="N61" s="51"/>
      <c r="O61" s="90">
        <v>25.6</v>
      </c>
      <c r="P61" s="53">
        <f>L61*O61%</f>
        <v>151.5648</v>
      </c>
      <c r="Q61" s="53"/>
      <c r="R61" s="55">
        <f>L61*Q61%</f>
        <v>0</v>
      </c>
      <c r="S61" s="53"/>
      <c r="T61" s="37">
        <f>L61*S61%</f>
        <v>0</v>
      </c>
      <c r="U61" s="53"/>
      <c r="V61" s="53"/>
      <c r="W61" s="44">
        <f t="shared" si="8"/>
        <v>151.5648</v>
      </c>
      <c r="X61" s="53"/>
      <c r="Y61" s="53"/>
      <c r="Z61" s="53"/>
      <c r="AA61" s="53"/>
      <c r="AB61" s="53"/>
      <c r="AC61" s="53"/>
      <c r="AD61" s="53"/>
      <c r="AE61" s="53"/>
      <c r="AF61" s="51"/>
      <c r="AG61" s="53"/>
      <c r="AH61" s="53"/>
      <c r="AI61" s="53"/>
      <c r="AJ61" s="53"/>
      <c r="AK61" s="53"/>
      <c r="AL61" s="53"/>
      <c r="AM61" s="53"/>
      <c r="AN61" s="51"/>
      <c r="AO61" s="45">
        <f t="shared" si="4"/>
        <v>743.6148</v>
      </c>
      <c r="AP61" s="26"/>
      <c r="AQ61" s="14"/>
    </row>
    <row r="62" spans="1:43" s="79" customFormat="1" ht="13.5" thickBot="1">
      <c r="A62" s="71"/>
      <c r="B62" s="86"/>
      <c r="C62" s="60"/>
      <c r="D62" s="121"/>
      <c r="E62" s="64"/>
      <c r="F62" s="64"/>
      <c r="G62" s="64"/>
      <c r="H62" s="64"/>
      <c r="I62" s="64"/>
      <c r="J62" s="122">
        <f t="shared" si="9"/>
        <v>0</v>
      </c>
      <c r="K62" s="64">
        <f>K60+K61</f>
        <v>1.15</v>
      </c>
      <c r="L62" s="67">
        <f>L60+L61</f>
        <v>4539.05</v>
      </c>
      <c r="M62" s="37">
        <f>D62*K62</f>
        <v>0</v>
      </c>
      <c r="N62" s="67"/>
      <c r="O62" s="64"/>
      <c r="P62" s="64">
        <f>P60+P61</f>
        <v>1161.9968</v>
      </c>
      <c r="Q62" s="64"/>
      <c r="R62" s="67">
        <f>R60+R61</f>
        <v>0</v>
      </c>
      <c r="S62" s="64"/>
      <c r="T62" s="37">
        <f>T60+T61</f>
        <v>592.05</v>
      </c>
      <c r="U62" s="64"/>
      <c r="V62" s="64"/>
      <c r="W62" s="44">
        <f t="shared" si="8"/>
        <v>1754.0467999999998</v>
      </c>
      <c r="X62" s="64"/>
      <c r="Y62" s="64"/>
      <c r="Z62" s="64"/>
      <c r="AA62" s="64"/>
      <c r="AB62" s="64"/>
      <c r="AC62" s="64"/>
      <c r="AD62" s="64"/>
      <c r="AE62" s="64"/>
      <c r="AF62" s="67"/>
      <c r="AG62" s="64"/>
      <c r="AH62" s="64"/>
      <c r="AI62" s="64"/>
      <c r="AJ62" s="64"/>
      <c r="AK62" s="64"/>
      <c r="AL62" s="64"/>
      <c r="AM62" s="64"/>
      <c r="AN62" s="67"/>
      <c r="AO62" s="45">
        <f t="shared" si="4"/>
        <v>6293.0968</v>
      </c>
      <c r="AP62" s="77"/>
      <c r="AQ62" s="78"/>
    </row>
    <row r="63" spans="1:43" s="114" customFormat="1" ht="13.5" thickBot="1">
      <c r="A63" s="117">
        <v>35</v>
      </c>
      <c r="B63" s="130" t="s">
        <v>84</v>
      </c>
      <c r="C63" s="104" t="s">
        <v>85</v>
      </c>
      <c r="D63" s="105">
        <v>3730</v>
      </c>
      <c r="E63" s="106"/>
      <c r="F63" s="106"/>
      <c r="G63" s="106"/>
      <c r="H63" s="106"/>
      <c r="I63" s="106"/>
      <c r="J63" s="107">
        <f t="shared" si="9"/>
        <v>3730</v>
      </c>
      <c r="K63" s="131">
        <v>1</v>
      </c>
      <c r="L63" s="109">
        <f>J63*K63</f>
        <v>3730</v>
      </c>
      <c r="M63" s="110">
        <f>D63*K63</f>
        <v>3730</v>
      </c>
      <c r="N63" s="106"/>
      <c r="O63" s="107"/>
      <c r="P63" s="106"/>
      <c r="Q63" s="106"/>
      <c r="R63" s="109">
        <f>L63*Q63%</f>
        <v>0</v>
      </c>
      <c r="S63" s="106">
        <v>50</v>
      </c>
      <c r="T63" s="110">
        <f>L63*S63%</f>
        <v>1865</v>
      </c>
      <c r="U63" s="106"/>
      <c r="V63" s="106"/>
      <c r="W63" s="44">
        <f t="shared" si="8"/>
        <v>1865</v>
      </c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11"/>
      <c r="AO63" s="45">
        <f t="shared" si="4"/>
        <v>5595</v>
      </c>
      <c r="AP63" s="112"/>
      <c r="AQ63" s="113"/>
    </row>
    <row r="64" spans="1:43" s="114" customFormat="1" ht="13.5" thickBot="1">
      <c r="A64" s="117"/>
      <c r="B64" s="130" t="s">
        <v>86</v>
      </c>
      <c r="C64" s="104" t="s">
        <v>87</v>
      </c>
      <c r="D64" s="105">
        <v>3730</v>
      </c>
      <c r="E64" s="106"/>
      <c r="F64" s="106"/>
      <c r="G64" s="106"/>
      <c r="H64" s="106"/>
      <c r="I64" s="106"/>
      <c r="J64" s="107">
        <f t="shared" si="9"/>
        <v>3730</v>
      </c>
      <c r="K64" s="108">
        <v>1</v>
      </c>
      <c r="L64" s="109">
        <f>J64*K64</f>
        <v>3730</v>
      </c>
      <c r="M64" s="110">
        <f>D64*K64</f>
        <v>3730</v>
      </c>
      <c r="N64" s="106"/>
      <c r="O64" s="106"/>
      <c r="P64" s="106"/>
      <c r="Q64" s="106"/>
      <c r="R64" s="109">
        <f>L64*Q64%</f>
        <v>0</v>
      </c>
      <c r="S64" s="106">
        <v>25</v>
      </c>
      <c r="T64" s="110">
        <f>L64*S64%</f>
        <v>932.5</v>
      </c>
      <c r="U64" s="106"/>
      <c r="V64" s="106"/>
      <c r="W64" s="44">
        <f t="shared" si="8"/>
        <v>932.5</v>
      </c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11">
        <v>891.5</v>
      </c>
      <c r="AO64" s="45">
        <f t="shared" si="4"/>
        <v>5554</v>
      </c>
      <c r="AP64" s="112"/>
      <c r="AQ64" s="113"/>
    </row>
    <row r="65" spans="1:43" s="114" customFormat="1" ht="24.75" thickBot="1">
      <c r="A65" s="119">
        <v>36</v>
      </c>
      <c r="B65" s="132" t="s">
        <v>88</v>
      </c>
      <c r="C65" s="133" t="s">
        <v>89</v>
      </c>
      <c r="D65" s="134">
        <v>3947</v>
      </c>
      <c r="E65" s="135"/>
      <c r="F65" s="135"/>
      <c r="G65" s="135"/>
      <c r="H65" s="135"/>
      <c r="I65" s="135"/>
      <c r="J65" s="136">
        <f t="shared" si="9"/>
        <v>3947</v>
      </c>
      <c r="K65" s="137">
        <v>1</v>
      </c>
      <c r="L65" s="138">
        <f>J65*K65</f>
        <v>3947</v>
      </c>
      <c r="M65" s="110">
        <f>D65*K65</f>
        <v>3947</v>
      </c>
      <c r="N65" s="135"/>
      <c r="O65" s="136">
        <v>4</v>
      </c>
      <c r="P65" s="137">
        <f>L65*O65%</f>
        <v>157.88</v>
      </c>
      <c r="Q65" s="135"/>
      <c r="R65" s="138">
        <f>L65*Q65%</f>
        <v>0</v>
      </c>
      <c r="S65" s="135">
        <v>50</v>
      </c>
      <c r="T65" s="110">
        <f>L65*S65%</f>
        <v>1973.5</v>
      </c>
      <c r="U65" s="135"/>
      <c r="V65" s="135"/>
      <c r="W65" s="44">
        <f t="shared" si="8"/>
        <v>2131.38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9"/>
      <c r="AO65" s="45">
        <f t="shared" si="4"/>
        <v>6078.38</v>
      </c>
      <c r="AP65" s="112"/>
      <c r="AQ65" s="113"/>
    </row>
    <row r="66" spans="1:43" ht="23.25" customHeight="1" thickBot="1">
      <c r="A66" s="140"/>
      <c r="B66" s="141"/>
      <c r="C66" s="141"/>
      <c r="D66" s="141"/>
      <c r="E66" s="141"/>
      <c r="F66" s="141"/>
      <c r="G66" s="142">
        <f>G12+G14</f>
        <v>3919.5</v>
      </c>
      <c r="H66" s="142"/>
      <c r="I66" s="142"/>
      <c r="J66" s="143">
        <f>J12+J13+J14+J15+J16+J17+J18+J19+J20+J21+J23+J24+J25+J26+J28+J29+J30+J33+J34+J35+J36+J43+J37+J39+J40+J38+J41+J42+J44+J45+J46+J47+J48+J50+J51+J52+J54+J55+J57+J58+J60+J61+J63+J64+J65+J31+J32</f>
        <v>245488.5</v>
      </c>
      <c r="K66" s="143" t="e">
        <f>K12+K13+K14+K15+K16+K17+K18+K19+K22+K23+K24+K27+K28+K29+#REF!+K32+K33+K34+K35+K36+K37+K38+K39+K40+K41+K42+K43+K44+K45+K46+K49+K50+K53+K56+K59+K62+K63+K64+K65</f>
        <v>#REF!</v>
      </c>
      <c r="L66" s="143">
        <f>L12+L13+L14+L15+L16+L17+L18+L19+L20+L21+L23+L24+L25+L26+L28+L29+L30+L33+L34+L35+L36+L43+L37+L39+L40+L38+L41+L42+L44+L45+L46+L47+L48+L50+L51+L52+L54+L55+L57+L58+L60+L61+L63+L64+L65+L31+L32</f>
        <v>202368.44999999995</v>
      </c>
      <c r="M66" s="143">
        <f>M12+M13+M14+M15+M16+M17+M18+M19+M20+M21+M23+M24+M25+M26+M28+M29+M30+M33+M34+M35+M36+M43+M37+M39+M40+M38+M41+M42+M44+M45+M46+M47+M48+M50+M51+M52+M54+M55+M57+M58+M60+M61+M63+M64+M65+M31+M32</f>
        <v>198448.94999999995</v>
      </c>
      <c r="N66" s="143">
        <f>N12+N13+N14+N15+N16+N17+N18+N19+N20+N21+N23+N24+N25+N26+N28+N29+N30+N33+N34+N35+N36+N43+N37+N39+N40+N38+N41+N42+N44+N45+N46+N47+N48+N50+N51+N52+N54+N55+N57+N58+N60+N61+N63+N64+N65+N31+N32</f>
        <v>3919.5</v>
      </c>
      <c r="O66" s="143"/>
      <c r="P66" s="143">
        <f>P12+P13+P14+P15+P16+P17+P18+P19+P20+P21+P23+P24+P25+P26+P28+P29+P30+P33+P34+P35+P36+P43+P37+P39+P40+P38+P41+P42+P44+P45+P46+P47+P48+P50+P51+P52+P54+P55+P57+P58+P60+P61+P63+P64+P65+P31+P32</f>
        <v>7950.4612</v>
      </c>
      <c r="Q66" s="143">
        <f>Q12+Q13+Q14+Q15+Q16+Q17+Q18+Q19+Q20+Q21+Q23+Q24+Q25+Q26+Q28+Q29+Q30+Q33+Q34+Q35+Q36+Q43+Q37+Q39+Q40+Q38+Q41+Q42+Q44+Q45+Q46+Q47+Q48+Q50+Q51+Q52+Q54+Q55+Q57+Q58+Q60+Q61+Q63+Q64+Q65+Q31+Q32</f>
        <v>0</v>
      </c>
      <c r="R66" s="143">
        <f>R12+R13+R14+R15+R16+R17+R18+R19+R20+R21+R23+R24+R25+R26+R28+R29+R30+R33+R34+R35+R36+R43+R37+R39+R40+R38+R41+R42+R44+R45+R46+R47+R48+R50+R51+R52+R54+R55+R57+R58+R60+R61+R63+R64+R65+R31+R32</f>
        <v>0</v>
      </c>
      <c r="S66" s="143"/>
      <c r="T66" s="143">
        <f>T12+T13+T14+T15+T16+T17+T18+T19+T20+T21+T23+T24+T25+T26+T28+T29+T30+T33+T34+T35+T36+T43+T37+T39+T40+T38+T41+T42+T44+T45+T46+T47+T48+T50+T51+T52+T54+T55+T57+T58+T60+T61+T63+T64+T65+T31+T32</f>
        <v>44548.025000000016</v>
      </c>
      <c r="U66" s="143" t="e">
        <f>U12+U13+U14+U15+U16+U17+U18+U19+U20+U21+U23+U24+U25+U26+U28+U29+U30+U33+U34+U35+U36+U43+U37+U39+U40+U38+U41+U42+U44+U45+U46+U47+U48+U50+U51+U52+U54+U55+U57+U58+U60+U61+U63+U64+U65+U31+U32+#REF!</f>
        <v>#REF!</v>
      </c>
      <c r="V66" s="143" t="e">
        <f>V12+V13+V14+V15+V16+V17+V18+V19+V20+V21+V23+V24+V25+V26+V28+V29+V30+V33+V34+V35+V36+V43+V37+V39+V40+V38+V41+V42+V44+V45+V46+V47+V48+V50+V51+V52+V54+V55+V57+V58+V60+V61+V63+V64+V65+V31+V32+#REF!</f>
        <v>#REF!</v>
      </c>
      <c r="W66" s="143">
        <f>W12+W13+W14+W15+W16+W17+W18+W19+W20+W21+W23+W24+W25+W26+W28+W29+W30+W33+W34+W35+W36+W43+W37+W39+W40+W38+W41+W42+W44+W45+W46+W47+W48+W50+W51+W52+W54+W55+W57+W58+W60+W61+W63+W64+W65+W31+W32</f>
        <v>52498.486200000014</v>
      </c>
      <c r="X66" s="143"/>
      <c r="Y66" s="143">
        <f>Y12+Y13+Y14+Y15+Y16+Y17+Y18+Y19+Y20+Y21+Y23+Y24+Y25+Y26+Y28+Y29+Y30+Y33+Y34+Y35+Y36+Y43+Y37+Y39+Y40+Y38+Y41+Y42+Y44+Y45+Y46+Y47+Y48+Y50+Y51+Y52+Y54+Y55+Y57+Y58+Y60+Y61+Y63+Y64+Y65+Y31+Y32</f>
        <v>8688.4</v>
      </c>
      <c r="Z66" s="143" t="e">
        <f>Z12+Z13+Z14+Z15+Z16+Z17+Z18+Z19+Z20+Z21+Z23+Z24+Z25+Z26+Z28+Z29+Z30+Z33+Z34+Z35+Z36+Z43+Z37+Z39+Z40+Z38+Z41+Z42+Z44+Z45+Z46+Z47+Z48+Z50+Z51+Z52+Z54+Z55+Z57+Z58+Z60+Z61+Z63+Z64+Z65+Z31+Z32+#REF!</f>
        <v>#REF!</v>
      </c>
      <c r="AA66" s="143" t="e">
        <f>AA12+AA13+AA14+AA15+AA16+AA17+AA18+AA19+AA20+AA21+AA23+AA24+AA25+AA26+AA28+AA29+AA30+AA33+AA34+AA35+AA36+AA43+AA37+AA39+AA40+AA38+AA41+AA42+AA44+AA45+AA46+AA47+AA48+AA50+AA51+AA52+AA54+AA55+AA57+AA58+AA60+AA61+AA63+AA64+AA65+AA31+AA32+#REF!</f>
        <v>#REF!</v>
      </c>
      <c r="AB66" s="143" t="e">
        <f>AB12+AB13+AB14+AB15+AB16+AB17+AB18+AB19+AB20+AB21+AB23+AB24+AB25+AB26+AB28+AB29+AB30+AB33+AB34+AB35+AB36+AB43+AB37+AB39+AB40+AB38+AB41+AB42+AB44+AB45+AB46+AB47+AB48+AB50+AB51+AB52+AB54+AB55+AB57+AB58+AB60+AB61+AB63+AB64+AB65+AB31+AB32+#REF!</f>
        <v>#REF!</v>
      </c>
      <c r="AC66" s="143" t="e">
        <f>AC12+AC13+AC14+AC15+AC16+AC17+AC18+AC19+AC20+AC21+AC23+AC24+AC25+AC26+AC28+AC29+AC30+AC33+AC34+AC35+AC36+AC43+AC37+AC39+AC40+AC38+AC41+AC42+AC44+AC45+AC46+AC47+AC48+AC50+AC51+AC52+AC54+AC55+AC57+AC58+AC60+AC61+AC63+AC64+AC65+AC31+AC32+#REF!</f>
        <v>#REF!</v>
      </c>
      <c r="AD66" s="143"/>
      <c r="AE66" s="143"/>
      <c r="AF66" s="143">
        <f>AF12+AF13+AF14+AF15+AF16+AF17+AF18+AF19+AF20+AF21+AF23+AF24+AF25+AF26+AF28+AF29+AF30+AF33+AF34+AF35+AF36+AF43+AF37+AF39+AF40+AF38+AF41+AF42+AF44+AF45+AF46+AF47+AF48+AF50+AF51+AF52+AF54+AF55+AF57+AF58+AF60+AF61+AF63+AF64+AF65+AF31+AF32</f>
        <v>24192.7</v>
      </c>
      <c r="AG66" s="143"/>
      <c r="AH66" s="143">
        <f>AH12+AH13+AH14+AH15+AH16+AH17+AH18+AH19+AH20+AH21+AH23+AH24+AH25+AH26+AH28+AH29+AH30+AH33+AH34+AH35+AH36+AH43+AH37+AH39+AH40+AH38+AH41+AH42+AH44+AH45+AH46+AH47+AH48+AH50+AH51+AH52+AH54+AH55+AH57+AH58+AH60+AH61+AH63+AH64+AH65+AH31+AH32</f>
        <v>0</v>
      </c>
      <c r="AI66" s="143" t="e">
        <f>AI12+AI13+AI14+AI15+AI16+AI17+AI18+AI19+AI20+AI21+AI23+AI24+AI25+AI26+AI28+AI29+AI30+AI33+AI34+AI35+AI36+AI43+AI37+AI39+AI40+AI38+AI41+AI42+AI44+AI45+AI46+AI47+AI48+AI50+AI51+AI52+AI54+AI55+AI57+AI58+AI60+AI61+AI63+AI64+AI65+AI31+AI32+#REF!</f>
        <v>#REF!</v>
      </c>
      <c r="AJ66" s="143" t="e">
        <f>AJ12+AJ13+AJ14+AJ15+AJ16+AJ17+AJ18+AJ19+AJ20+AJ21+AJ23+AJ24+AJ25+AJ26+AJ28+AJ29+AJ30+AJ33+AJ34+AJ35+AJ36+AJ43+AJ37+AJ39+AJ40+AJ38+AJ41+AJ42+AJ44+AJ45+AJ46+AJ47+AJ48+AJ50+AJ51+AJ52+AJ54+AJ55+AJ57+AJ58+AJ60+AJ61+AJ63+AJ64+AJ65+AJ31+AJ32+#REF!</f>
        <v>#REF!</v>
      </c>
      <c r="AK66" s="143" t="e">
        <f>AK12+AK13+AK14+AK15+AK16+AK17+AK18+AK19+AK20+AK21+AK23+AK24+AK25+AK26+AK28+AK29+AK30+AK33+AK34+AK35+AK36+AK43+AK37+AK39+AK40+AK38+AK41+AK42+AK44+AK45+AK46+AK47+AK48+AK50+AK51+AK52+AK54+AK55+AK57+AK58+AK60+AK61+AK63+AK64+AK65+AK31+AK32+#REF!</f>
        <v>#REF!</v>
      </c>
      <c r="AL66" s="143" t="e">
        <f>AL12+AL13+AL14+AL15+AL16+AL17+AL18+AL19+AL20+AL21+AL23+AL24+AL25+AL26+AL28+AL29+AL30+AL33+AL34+AL35+AL36+AL43+AL37+AL39+AL40+AL38+AL41+AL42+AL44+AL45+AL46+AL47+AL48+AL50+AL51+AL52+AL54+AL55+AL57+AL58+AL60+AL61+AL63+AL64+AL65+AL31+AL32+#REF!</f>
        <v>#REF!</v>
      </c>
      <c r="AM66" s="143" t="e">
        <f>AM12+AM13+AM14+AM15+AM16+AM17+AM18+AM19+AM20+AM21+AM23+AM24+AM25+AM26+AM28+AM29+AM30+AM33+AM34+AM35+AM36+AM43+AM37+AM39+AM40+AM38+AM41+AM42+AM44+AM45+AM46+AM47+AM48+AM50+AM51+AM52+AM54+AM55+AM57+AM58+AM60+AM61+AM63+AM64+AM65+AM31+AM32+#REF!</f>
        <v>#REF!</v>
      </c>
      <c r="AN66" s="143">
        <f>AN12+AN13+AN14+AN15+AN16+AN17+AN18+AN19+AN20+AN21+AN23+AN24+AN25+AN26+AN28+AN29+AN30+AN33+AN34+AN35+AN36+AN43+AN37+AN39+AN40+AN38+AN41+AN42+AN44+AN45+AN46+AN47+AN48+AN50+AN51+AN52+AN54+AN55+AN57+AN58+AN60+AN61+AN63+AN64+AN65+AN31+AN32</f>
        <v>7734.839999999999</v>
      </c>
      <c r="AO66" s="143">
        <f>AO12+AO13+AO14+AO15+AO16+AO17+AO18+AO19+AO22+AO23+AO24+AO27+AO28+AO29+AO32+AO33+AO34+AO35+AO36+AO37+AO38+AO39+AO40+AO41+AO42+AO43+AO44+AO45+AO46+AO49+AO50+AO53+AO56+AO59+AO62+AO63+AO64+AO65+AO30+AO31</f>
        <v>294379.16620000004</v>
      </c>
      <c r="AP66" s="14"/>
      <c r="AQ66" s="144"/>
    </row>
    <row r="67" spans="1:4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4"/>
      <c r="X67" s="14"/>
      <c r="Y67" s="14"/>
      <c r="Z67" s="14"/>
      <c r="AA67" s="14"/>
      <c r="AB67" s="14"/>
      <c r="AC67" s="14"/>
      <c r="AD67" s="14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5"/>
      <c r="AP67" s="14"/>
      <c r="AQ67" s="14"/>
    </row>
    <row r="68" spans="1:4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4"/>
      <c r="AP68" s="14"/>
      <c r="AQ68" s="14"/>
    </row>
    <row r="69" spans="1:4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ht="12.75">
      <c r="A71" s="14"/>
      <c r="B71" s="14"/>
      <c r="C71" s="14"/>
      <c r="D71" s="14"/>
      <c r="E71" s="14"/>
      <c r="F71" s="14"/>
      <c r="G71" s="14"/>
      <c r="H71" s="14"/>
      <c r="I71" s="14"/>
      <c r="J71" s="78"/>
      <c r="K71" s="78"/>
      <c r="L71" s="70"/>
      <c r="M71" s="78"/>
      <c r="N71" s="14"/>
      <c r="O71" s="14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ht="12.75">
      <c r="A72" s="14"/>
      <c r="B72" s="14"/>
      <c r="C72" s="14"/>
      <c r="D72" s="14"/>
      <c r="E72" s="14"/>
      <c r="F72" s="14"/>
      <c r="G72" s="14"/>
      <c r="H72" s="14"/>
      <c r="I72" s="14"/>
      <c r="J72" s="78"/>
      <c r="K72" s="78"/>
      <c r="L72" s="78"/>
      <c r="M72" s="78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ht="12.75">
      <c r="A73" s="14"/>
      <c r="B73" s="14"/>
      <c r="C73" s="14"/>
      <c r="D73" s="14"/>
      <c r="E73" s="14"/>
      <c r="F73" s="14"/>
      <c r="G73" s="14"/>
      <c r="H73" s="14"/>
      <c r="I73" s="14"/>
      <c r="J73" s="78"/>
      <c r="K73" s="78"/>
      <c r="L73" s="78"/>
      <c r="M73" s="78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ht="12.75">
      <c r="A74" s="14"/>
      <c r="B74" s="14"/>
      <c r="C74" s="14"/>
      <c r="D74" s="14"/>
      <c r="E74" s="14"/>
      <c r="F74" s="14"/>
      <c r="G74" s="14"/>
      <c r="H74" s="14"/>
      <c r="I74" s="14"/>
      <c r="J74" s="78"/>
      <c r="K74" s="78"/>
      <c r="L74" s="146"/>
      <c r="M74" s="78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ht="12.75">
      <c r="A75" s="14"/>
      <c r="B75" s="14"/>
      <c r="C75" s="14"/>
      <c r="D75" s="14"/>
      <c r="E75" s="14"/>
      <c r="F75" s="14"/>
      <c r="G75" s="14"/>
      <c r="H75" s="14"/>
      <c r="I75" s="14"/>
      <c r="J75" s="78"/>
      <c r="K75" s="78"/>
      <c r="L75" s="78"/>
      <c r="M75" s="78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4"/>
      <c r="AP75" s="14"/>
      <c r="AQ75" s="14"/>
    </row>
    <row r="80" ht="12.75">
      <c r="N80" s="147"/>
    </row>
  </sheetData>
  <sheetProtection selectLockedCells="1" selectUnlockedCells="1"/>
  <mergeCells count="31">
    <mergeCell ref="AG10:AL10"/>
    <mergeCell ref="AN9:AN11"/>
    <mergeCell ref="AO9:AO11"/>
    <mergeCell ref="E10:E11"/>
    <mergeCell ref="F10:F11"/>
    <mergeCell ref="G10:G11"/>
    <mergeCell ref="O10:P10"/>
    <mergeCell ref="Q10:R10"/>
    <mergeCell ref="S10:T10"/>
    <mergeCell ref="U10:V10"/>
    <mergeCell ref="X10:Y10"/>
    <mergeCell ref="L9:L11"/>
    <mergeCell ref="M9:M11"/>
    <mergeCell ref="N9:N11"/>
    <mergeCell ref="O9:W9"/>
    <mergeCell ref="X9:AL9"/>
    <mergeCell ref="AM9:AM11"/>
    <mergeCell ref="Z10:AA10"/>
    <mergeCell ref="AB10:AC10"/>
    <mergeCell ref="AD10:AD11"/>
    <mergeCell ref="AE10:AF10"/>
    <mergeCell ref="D7:T7"/>
    <mergeCell ref="B8:AN8"/>
    <mergeCell ref="A9:A11"/>
    <mergeCell ref="B9:B11"/>
    <mergeCell ref="C9:C11"/>
    <mergeCell ref="D9:D11"/>
    <mergeCell ref="E9:G9"/>
    <mergeCell ref="H9:I10"/>
    <mergeCell ref="J9:J11"/>
    <mergeCell ref="K9:K11"/>
  </mergeCells>
  <printOptions/>
  <pageMargins left="0.1968503937007874" right="0.1968503937007874" top="0" bottom="0" header="0.5118110236220472" footer="0.511811023622047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Д/С №123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Маша</cp:lastModifiedBy>
  <dcterms:created xsi:type="dcterms:W3CDTF">2014-04-03T13:32:00Z</dcterms:created>
  <dcterms:modified xsi:type="dcterms:W3CDTF">2014-04-03T13:33:33Z</dcterms:modified>
  <cp:category/>
  <cp:version/>
  <cp:contentType/>
  <cp:contentStatus/>
</cp:coreProperties>
</file>